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tençõ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'Retenções'!$A$5:$P$105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&quot;R$&quot; #,##0.00"/>
    <numFmt numFmtId="165" formatCode="dd/mm/yyyy"/>
    <numFmt numFmtId="166" formatCode="0 &quot;dias&quot;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243746"/>
      <sz val="10"/>
    </font>
    <font>
      <name val="Aptos"/>
      <b val="1"/>
      <color rgb="00FFFFFF"/>
      <sz val="10"/>
    </font>
    <font>
      <name val="Aptos"/>
      <b val="1"/>
      <color rgb="00243746"/>
      <sz val="10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3D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2F7D5B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top" wrapText="1"/>
    </xf>
    <xf numFmtId="164" fontId="2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164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top" wrapText="1"/>
    </xf>
    <xf numFmtId="164" fontId="3" fillId="7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10" fontId="2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165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right" vertical="center"/>
    </xf>
    <xf numFmtId="10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left" vertical="top" wrapText="1"/>
    </xf>
    <xf numFmtId="165" fontId="2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2" fillId="5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left" vertical="top" wrapText="1"/>
    </xf>
    <xf numFmtId="165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font>
        <name val="Aptos"/>
        <b val="1"/>
        <color rgb="00243746"/>
        <sz val="10"/>
      </font>
      <fill>
        <patternFill patternType="solid">
          <fgColor rgb="00D7A52E"/>
        </patternFill>
      </fill>
    </dxf>
    <dxf>
      <font>
        <name val="Aptos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retido por situação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2F7D5B"/>
            </a:solidFill>
            <a:ln xmlns:a="http://schemas.openxmlformats.org/drawingml/2006/main">
              <a:solidFill>
                <a:srgbClr val="2F7D5B"/>
              </a:solidFill>
              <a:prstDash val="solid"/>
            </a:ln>
          </spPr>
          <cat>
            <numRef>
              <f>'Resumo'!$D$4:$D$8</f>
            </numRef>
          </cat>
          <val>
            <numRef>
              <f>'Resumo'!$E$4:$E$8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retido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Retencoes" displayName="TabelaRetencoes" ref="A5:P105" headerRowCount="1">
  <autoFilter ref="A5:P105"/>
  <tableColumns count="16">
    <tableColumn id="1" name="Condomínio"/>
    <tableColumn id="2" name="Unidade"/>
    <tableColumn id="3" name="Período"/>
    <tableColumn id="4" name="Fornecedor"/>
    <tableColumn id="5" name="Documento"/>
    <tableColumn id="6" name="Data do pagamento"/>
    <tableColumn id="7" name="Tributo"/>
    <tableColumn id="8" name="Base de cálculo"/>
    <tableColumn id="9" name="Alíquota informada"/>
    <tableColumn id="10" name="Valor retido calculado"/>
    <tableColumn id="11" name="Responsável"/>
    <tableColumn id="12" name="Situação"/>
    <tableColumn id="13" name="Vencimento"/>
    <tableColumn id="14" name="Comprovante"/>
    <tableColumn id="15" name="Observações"/>
    <tableColumn id="16" name="Alerta para conferência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ListaTributos" displayName="ListaTributos" ref="A3:A10" headerRowCount="1">
  <autoFilter ref="A3:A10"/>
  <tableColumns count="1">
    <tableColumn id="1" name="Tributos para classificaçã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ListaSituacoes" displayName="ListaSituacoes" ref="C3:C8" headerRowCount="1">
  <autoFilter ref="C3:C8"/>
  <tableColumns count="1">
    <tableColumn id="3" name="Situações do control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ListaComprovantes" displayName="ListaComprovantes" ref="E3:E7" headerRowCount="1">
  <autoFilter ref="E3:E7"/>
  <tableColumns count="1">
    <tableColumn id="5" name="Situação do comprovant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ListaCondominios" displayName="ListaCondominios" ref="G3:G7" headerRowCount="1">
  <autoFilter ref="G3:G7"/>
  <tableColumns count="1">
    <tableColumn id="7" name="Condomínios fictício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elaParametros" displayName="TabelaParametros" ref="I3:K6" headerRowCount="1">
  <autoFilter ref="I3:K6"/>
  <tableColumns count="3">
    <tableColumn id="9" name="Parâmetro"/>
    <tableColumn id="10" name="Valor"/>
    <tableColumn id="11" name="Finalida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Relationship Type="http://schemas.openxmlformats.org/officeDocument/2006/relationships/table" Target="/xl/tables/table6.xm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3" customWidth="1" min="3" max="3"/>
    <col width="22" customWidth="1" min="4" max="4"/>
    <col width="18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Resumo das retenções tributárias de fornecedores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9" t="n"/>
    </row>
    <row r="2"/>
    <row r="3">
      <c r="A3" s="2" t="inlineStr">
        <is>
          <t>Indicador</t>
        </is>
      </c>
      <c r="B3" s="2" t="inlineStr">
        <is>
          <t>Resultado</t>
        </is>
      </c>
      <c r="D3" s="2" t="inlineStr">
        <is>
          <t>Situação</t>
        </is>
      </c>
      <c r="E3" s="2" t="inlineStr">
        <is>
          <t>Valor retido</t>
        </is>
      </c>
    </row>
    <row r="4" ht="24" customHeight="1">
      <c r="A4" s="3" t="inlineStr">
        <is>
          <t>Total de registros</t>
        </is>
      </c>
      <c r="B4" s="4">
        <f>COUNTIF('Retenções'!$A$6:$A$105,"&lt;&gt;")</f>
        <v/>
      </c>
      <c r="D4" s="5" t="inlineStr">
        <is>
          <t>Pendente</t>
        </is>
      </c>
      <c r="E4" s="30">
        <f>IFERROR(SUMIF('Retenções'!$L$6:$L$105,D4,'Retenções'!$J$6:$J$105),0)</f>
        <v/>
      </c>
    </row>
    <row r="5" ht="24" customHeight="1">
      <c r="A5" s="7" t="inlineStr">
        <is>
          <t>Base de cálculo registrada</t>
        </is>
      </c>
      <c r="B5" s="31">
        <f>SUM('Retenções'!$H$6:$H$105)</f>
        <v/>
      </c>
      <c r="D5" s="9" t="inlineStr">
        <is>
          <t>Em conferência</t>
        </is>
      </c>
      <c r="E5" s="31">
        <f>IFERROR(SUMIF('Retenções'!$L$6:$L$105,D5,'Retenções'!$J$6:$J$105),0)</f>
        <v/>
      </c>
    </row>
    <row r="6" ht="24" customHeight="1">
      <c r="A6" s="3" t="inlineStr">
        <is>
          <t>Valor retido calculado</t>
        </is>
      </c>
      <c r="B6" s="32">
        <f>SUM('Retenções'!$J$6:$J$105)</f>
        <v/>
      </c>
      <c r="D6" s="5" t="inlineStr">
        <is>
          <t>Recolhida</t>
        </is>
      </c>
      <c r="E6" s="30">
        <f>IFERROR(SUMIF('Retenções'!$L$6:$L$105,D6,'Retenções'!$J$6:$J$105),0)</f>
        <v/>
      </c>
    </row>
    <row r="7" ht="24" customHeight="1">
      <c r="A7" s="7" t="inlineStr">
        <is>
          <t>Valor pendente ou em conferência</t>
        </is>
      </c>
      <c r="B7" s="31">
        <f>IFERROR(SUMIF('Retenções'!$L$6:$L$105,"Pendente",'Retenções'!$J$6:$J$105)+SUMIF('Retenções'!$L$6:$L$105,"Em conferência",'Retenções'!$J$6:$J$105),0)</f>
        <v/>
      </c>
      <c r="D7" s="9" t="inlineStr">
        <is>
          <t>Dispensada</t>
        </is>
      </c>
      <c r="E7" s="31">
        <f>IFERROR(SUMIF('Retenções'!$L$6:$L$105,D7,'Retenções'!$J$6:$J$105),0)</f>
        <v/>
      </c>
    </row>
    <row r="8" ht="24" customHeight="1">
      <c r="A8" s="3" t="inlineStr">
        <is>
          <t>Registros vencidos para conferência</t>
        </is>
      </c>
      <c r="B8" s="4">
        <f>COUNTIF('Retenções'!$P$6:$P$105,"Vencido - conferir")</f>
        <v/>
      </c>
      <c r="D8" s="5" t="inlineStr">
        <is>
          <t>Cancelada</t>
        </is>
      </c>
      <c r="E8" s="30">
        <f>IFERROR(SUMIF('Retenções'!$L$6:$L$105,D8,'Retenções'!$J$6:$J$105),0)</f>
        <v/>
      </c>
    </row>
    <row r="9" ht="24" customHeight="1">
      <c r="A9" s="7" t="inlineStr">
        <is>
          <t>Registros no prazo de alerta</t>
        </is>
      </c>
      <c r="B9" s="11">
        <f>COUNTIF('Retenções'!$P$6:$P$105,"Vence em breve")</f>
        <v/>
      </c>
    </row>
    <row r="10" ht="24" customHeight="1">
      <c r="A10" s="3" t="inlineStr">
        <is>
          <t>Comprovantes a conferir</t>
        </is>
      </c>
      <c r="B10" s="4">
        <f>COUNTIF('Retenções'!$P$6:$P$105,"Conferir comprovante")</f>
        <v/>
      </c>
    </row>
    <row r="11" ht="24" customHeight="1">
      <c r="A11" s="7" t="inlineStr">
        <is>
          <t>Registros incompletos</t>
        </is>
      </c>
      <c r="B11" s="11">
        <f>COUNTIF('Retenções'!$P$6:$P$105,"Completar dados")</f>
        <v/>
      </c>
    </row>
    <row r="12" ht="24" customHeight="1">
      <c r="A12" s="3" t="inlineStr">
        <is>
          <t>Alíquota efetiva sobre a base</t>
        </is>
      </c>
      <c r="B12" s="12">
        <f>IFERROR(SUM('Retenções'!$J$6:$J$105)/SUM('Retenções'!$H$6:$H$105),"")</f>
        <v/>
      </c>
    </row>
  </sheetData>
  <mergeCells count="1">
    <mergeCell ref="A1:L1"/>
  </mergeCells>
  <conditionalFormatting sqref="B8:B11">
    <cfRule type="expression" priority="1" dxfId="0">
      <formula>B8&gt;0</formula>
    </cfRule>
  </conditionalFormatting>
  <pageMargins left="0.75" right="0.75" top="1" bottom="1" header="0.5" footer="0.5"/>
  <pageSetup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13" customWidth="1" min="3" max="3"/>
    <col width="34" customWidth="1" min="4" max="4"/>
    <col width="18" customWidth="1" min="5" max="5"/>
    <col width="17" customWidth="1" min="6" max="6"/>
    <col width="13" customWidth="1" min="7" max="7"/>
    <col width="17" customWidth="1" min="8" max="8"/>
    <col width="16" customWidth="1" min="9" max="9"/>
    <col width="19" customWidth="1" min="10" max="10"/>
    <col width="20" customWidth="1" min="11" max="11"/>
    <col width="18" customWidth="1" min="12" max="12"/>
    <col width="14" customWidth="1" min="13" max="13"/>
    <col width="19" customWidth="1" min="14" max="14"/>
    <col width="40" customWidth="1" min="15" max="15"/>
    <col width="24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Retenções tributárias de fornecedores do condomínio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9" t="n"/>
    </row>
    <row r="2" ht="30" customHeight="1">
      <c r="A2" s="13" t="inlineStr">
        <is>
          <t>Registre informações conhecidas e confira manualmente os alertas, vencimentos e comprovantes.</t>
        </is>
      </c>
      <c r="J2" s="13" t="inlineStr">
        <is>
          <t>Os exemplos e parâmetros são fictícios e não substituem análise profissional.</t>
        </is>
      </c>
    </row>
    <row r="3">
      <c r="A3" s="2" t="inlineStr">
        <is>
          <t>Data-base dos alertas</t>
        </is>
      </c>
      <c r="B3" s="33">
        <f>Premissas!$J$6</f>
        <v/>
      </c>
      <c r="D3" s="2" t="inlineStr">
        <is>
          <t>Prazo de alerta</t>
        </is>
      </c>
      <c r="E3" s="34">
        <f>Premissas!$J$4</f>
        <v/>
      </c>
      <c r="G3" s="2" t="inlineStr">
        <is>
          <t>Limite para revisão</t>
        </is>
      </c>
      <c r="H3" s="35">
        <f>Premissas!$J$5</f>
        <v/>
      </c>
    </row>
    <row r="4"/>
    <row r="5" ht="36" customHeight="1">
      <c r="A5" s="17" t="inlineStr">
        <is>
          <t>Condomínio</t>
        </is>
      </c>
      <c r="B5" s="17" t="inlineStr">
        <is>
          <t>Unidade</t>
        </is>
      </c>
      <c r="C5" s="17" t="inlineStr">
        <is>
          <t>Período</t>
        </is>
      </c>
      <c r="D5" s="17" t="inlineStr">
        <is>
          <t>Fornecedor</t>
        </is>
      </c>
      <c r="E5" s="17" t="inlineStr">
        <is>
          <t>Documento</t>
        </is>
      </c>
      <c r="F5" s="17" t="inlineStr">
        <is>
          <t>Data do pagamento</t>
        </is>
      </c>
      <c r="G5" s="17" t="inlineStr">
        <is>
          <t>Tributo</t>
        </is>
      </c>
      <c r="H5" s="17" t="inlineStr">
        <is>
          <t>Base de cálculo</t>
        </is>
      </c>
      <c r="I5" s="17" t="inlineStr">
        <is>
          <t>Alíquota informada</t>
        </is>
      </c>
      <c r="J5" s="17" t="inlineStr">
        <is>
          <t>Valor retido calculado</t>
        </is>
      </c>
      <c r="K5" s="17" t="inlineStr">
        <is>
          <t>Responsável</t>
        </is>
      </c>
      <c r="L5" s="17" t="inlineStr">
        <is>
          <t>Situação</t>
        </is>
      </c>
      <c r="M5" s="17" t="inlineStr">
        <is>
          <t>Vencimento</t>
        </is>
      </c>
      <c r="N5" s="17" t="inlineStr">
        <is>
          <t>Comprovante</t>
        </is>
      </c>
      <c r="O5" s="17" t="inlineStr">
        <is>
          <t>Observações</t>
        </is>
      </c>
      <c r="P5" s="17" t="inlineStr">
        <is>
          <t>Alerta para conferência</t>
        </is>
      </c>
      <c r="Q5">
        <f>IFERROR(INDEX(Premissas!$A$4:$A$10,ROW()-4),"")</f>
        <v/>
      </c>
      <c r="R5">
        <f>IFERROR(INDEX(Premissas!$C$4:$C$8,ROW()-4),"")</f>
        <v/>
      </c>
      <c r="S5">
        <f>IFERROR(INDEX(Premissas!$E$4:$E$7,ROW()-4),"")</f>
        <v/>
      </c>
      <c r="T5">
        <f>IFERROR(INDEX(Premissas!$G$4:$G$7,ROW()-4),"")</f>
        <v/>
      </c>
    </row>
    <row r="6" ht="24" customHeight="1">
      <c r="A6" s="18" t="inlineStr">
        <is>
          <t>Condomínio Fictício Bosque Azul</t>
        </is>
      </c>
      <c r="B6" s="18" t="inlineStr">
        <is>
          <t>Área comum</t>
        </is>
      </c>
      <c r="C6" s="36" t="n">
        <v>46235</v>
      </c>
      <c r="D6" s="18" t="inlineStr">
        <is>
          <t>Serviços Fictícios Ipê Ltda.</t>
        </is>
      </c>
      <c r="E6" s="18" t="inlineStr">
        <is>
          <t>DOC-FICT-2601</t>
        </is>
      </c>
      <c r="F6" s="36" t="n">
        <v>46264</v>
      </c>
      <c r="G6" s="20" t="inlineStr">
        <is>
          <t>IRRF</t>
        </is>
      </c>
      <c r="H6" s="37" t="n">
        <v>4200</v>
      </c>
      <c r="I6" s="22" t="n">
        <v>0.015</v>
      </c>
      <c r="J6" s="30">
        <f>IF(OR(H6="",I6=""),"",IFERROR(H6*I6,""))</f>
        <v/>
      </c>
      <c r="K6" s="18" t="inlineStr">
        <is>
          <t>Ana Fictícia</t>
        </is>
      </c>
      <c r="L6" s="20" t="inlineStr">
        <is>
          <t>Pendente</t>
        </is>
      </c>
      <c r="M6" s="36" t="n">
        <v>46279</v>
      </c>
      <c r="N6" s="20" t="inlineStr">
        <is>
          <t>Pendente</t>
        </is>
      </c>
      <c r="O6" s="18" t="inlineStr">
        <is>
          <t>Serviço fictício de manutenção predial.</t>
        </is>
      </c>
      <c r="P6" s="23">
        <f>IF(COUNTA(A6:I6,K6:O6)=0,"",IF(L6="Cancelada","Sem ação",IF(OR(A6="",B6="",C6="",D6="",E6="",F6="",G6="",H6="",I6="",K6="",L6="",N6=""),"Completar dados",IF(L6="Dispensada","Conferir dispensa",IF(L6="Recolhida",IF(OR(N6="Recebido",N6="Não se aplica"),"Concluído","Conferir comprovante"),IF(M6="","Informar vencimento",IF(M6&lt;Premissas!$J$6,"Vencido - conferir",IF(M6&lt;=Premissas!$J$6+Premissas!$J$4,"Vence em breve",IF(AND(J6&lt;&gt;"",J6&gt;=Premissas!$J$5),"Revisar valor","Em acompanhamento")))))))))</f>
        <v/>
      </c>
      <c r="Q6">
        <f>IFERROR(INDEX(Premissas!$A$4:$A$10,ROW()-4),"")</f>
        <v/>
      </c>
      <c r="R6">
        <f>IFERROR(INDEX(Premissas!$C$4:$C$8,ROW()-4),"")</f>
        <v/>
      </c>
      <c r="S6">
        <f>IFERROR(INDEX(Premissas!$E$4:$E$7,ROW()-4),"")</f>
        <v/>
      </c>
      <c r="T6">
        <f>IFERROR(INDEX(Premissas!$G$4:$G$7,ROW()-4),"")</f>
        <v/>
      </c>
    </row>
    <row r="7" ht="24" customHeight="1">
      <c r="A7" s="18" t="inlineStr">
        <is>
          <t>Residencial Fictício Ipê Amarelo</t>
        </is>
      </c>
      <c r="B7" s="18" t="inlineStr">
        <is>
          <t>Bloco Fictício A</t>
        </is>
      </c>
      <c r="C7" s="36" t="n">
        <v>46266</v>
      </c>
      <c r="D7" s="18" t="inlineStr">
        <is>
          <t>Fornecedor Fictício Nuvem Sul Ltda.</t>
        </is>
      </c>
      <c r="E7" s="18" t="inlineStr">
        <is>
          <t>DOC-FICT-2602</t>
        </is>
      </c>
      <c r="F7" s="36" t="n">
        <v>46276</v>
      </c>
      <c r="G7" s="20" t="inlineStr">
        <is>
          <t>INSS</t>
        </is>
      </c>
      <c r="H7" s="37" t="n">
        <v>12500</v>
      </c>
      <c r="I7" s="22" t="n">
        <v>0.11</v>
      </c>
      <c r="J7" s="31">
        <f>IF(OR(H7="",I7=""),"",IFERROR(H7*I7,""))</f>
        <v/>
      </c>
      <c r="K7" s="18" t="inlineStr">
        <is>
          <t>Bruno Fictício</t>
        </is>
      </c>
      <c r="L7" s="20" t="inlineStr">
        <is>
          <t>Em conferência</t>
        </is>
      </c>
      <c r="M7" s="36" t="n">
        <v>46287</v>
      </c>
      <c r="N7" s="20" t="inlineStr">
        <is>
          <t>Pendente</t>
        </is>
      </c>
      <c r="O7" s="18" t="inlineStr">
        <is>
          <t>Conferir base e documentação do exemplo.</t>
        </is>
      </c>
      <c r="P7" s="24">
        <f>IF(COUNTA(A7:I7,K7:O7)=0,"",IF(L7="Cancelada","Sem ação",IF(OR(A7="",B7="",C7="",D7="",E7="",F7="",G7="",H7="",I7="",K7="",L7="",N7=""),"Completar dados",IF(L7="Dispensada","Conferir dispensa",IF(L7="Recolhida",IF(OR(N7="Recebido",N7="Não se aplica"),"Concluído","Conferir comprovante"),IF(M7="","Informar vencimento",IF(M7&lt;Premissas!$J$6,"Vencido - conferir",IF(M7&lt;=Premissas!$J$6+Premissas!$J$4,"Vence em breve",IF(AND(J7&lt;&gt;"",J7&gt;=Premissas!$J$5),"Revisar valor","Em acompanhamento")))))))))</f>
        <v/>
      </c>
      <c r="Q7">
        <f>IFERROR(INDEX(Premissas!$A$4:$A$10,ROW()-4),"")</f>
        <v/>
      </c>
      <c r="R7">
        <f>IFERROR(INDEX(Premissas!$C$4:$C$8,ROW()-4),"")</f>
        <v/>
      </c>
      <c r="S7">
        <f>IFERROR(INDEX(Premissas!$E$4:$E$7,ROW()-4),"")</f>
        <v/>
      </c>
      <c r="T7">
        <f>IFERROR(INDEX(Premissas!$G$4:$G$7,ROW()-4),"")</f>
        <v/>
      </c>
    </row>
    <row r="8" ht="24" customHeight="1">
      <c r="A8" s="18" t="inlineStr">
        <is>
          <t>Conjunto Fictício Jardim das Nuvens</t>
        </is>
      </c>
      <c r="B8" s="18" t="inlineStr">
        <is>
          <t>Área comum</t>
        </is>
      </c>
      <c r="C8" s="36" t="n">
        <v>46235</v>
      </c>
      <c r="D8" s="18" t="inlineStr">
        <is>
          <t>Limpeza Fictícia Horizonte Ltda.</t>
        </is>
      </c>
      <c r="E8" s="18" t="inlineStr">
        <is>
          <t>DOC-FICT-2603</t>
        </is>
      </c>
      <c r="F8" s="36" t="n">
        <v>46259</v>
      </c>
      <c r="G8" s="20" t="inlineStr">
        <is>
          <t>ISS</t>
        </is>
      </c>
      <c r="H8" s="37" t="n">
        <v>7800</v>
      </c>
      <c r="I8" s="22" t="n">
        <v>0.05</v>
      </c>
      <c r="J8" s="30">
        <f>IF(OR(H8="",I8=""),"",IFERROR(H8*I8,""))</f>
        <v/>
      </c>
      <c r="K8" s="18" t="inlineStr">
        <is>
          <t>Carla Fictícia</t>
        </is>
      </c>
      <c r="L8" s="20" t="inlineStr">
        <is>
          <t>Recolhida</t>
        </is>
      </c>
      <c r="M8" s="36" t="n">
        <v>46274</v>
      </c>
      <c r="N8" s="20" t="inlineStr">
        <is>
          <t>Recebido</t>
        </is>
      </c>
      <c r="O8" s="18" t="inlineStr">
        <is>
          <t>Comprovante fictício arquivado no controle interno.</t>
        </is>
      </c>
      <c r="P8" s="23">
        <f>IF(COUNTA(A8:I8,K8:O8)=0,"",IF(L8="Cancelada","Sem ação",IF(OR(A8="",B8="",C8="",D8="",E8="",F8="",G8="",H8="",I8="",K8="",L8="",N8=""),"Completar dados",IF(L8="Dispensada","Conferir dispensa",IF(L8="Recolhida",IF(OR(N8="Recebido",N8="Não se aplica"),"Concluído","Conferir comprovante"),IF(M8="","Informar vencimento",IF(M8&lt;Premissas!$J$6,"Vencido - conferir",IF(M8&lt;=Premissas!$J$6+Premissas!$J$4,"Vence em breve",IF(AND(J8&lt;&gt;"",J8&gt;=Premissas!$J$5),"Revisar valor","Em acompanhamento")))))))))</f>
        <v/>
      </c>
      <c r="Q8">
        <f>IFERROR(INDEX(Premissas!$A$4:$A$10,ROW()-4),"")</f>
        <v/>
      </c>
      <c r="R8">
        <f>IFERROR(INDEX(Premissas!$C$4:$C$8,ROW()-4),"")</f>
        <v/>
      </c>
      <c r="S8">
        <f>IFERROR(INDEX(Premissas!$E$4:$E$7,ROW()-4),"")</f>
        <v/>
      </c>
      <c r="T8">
        <f>IFERROR(INDEX(Premissas!$G$4:$G$7,ROW()-4),"")</f>
        <v/>
      </c>
    </row>
    <row r="9" ht="24" customHeight="1">
      <c r="A9" s="18" t="inlineStr">
        <is>
          <t>Edifício Fictício Horizonte Verde</t>
        </is>
      </c>
      <c r="B9" s="18" t="inlineStr">
        <is>
          <t>Torre Fictícia Norte</t>
        </is>
      </c>
      <c r="C9" s="36" t="n">
        <v>46204</v>
      </c>
      <c r="D9" s="18" t="inlineStr">
        <is>
          <t>Portaria Fictícia Estrela Ltda.</t>
        </is>
      </c>
      <c r="E9" s="18" t="inlineStr">
        <is>
          <t>DOC-FICT-2604</t>
        </is>
      </c>
      <c r="F9" s="36" t="n">
        <v>46249</v>
      </c>
      <c r="G9" s="20" t="inlineStr">
        <is>
          <t>PIS</t>
        </is>
      </c>
      <c r="H9" s="37" t="n">
        <v>3000</v>
      </c>
      <c r="I9" s="22" t="n">
        <v>0.0065</v>
      </c>
      <c r="J9" s="31">
        <f>IF(OR(H9="",I9=""),"",IFERROR(H9*I9,""))</f>
        <v/>
      </c>
      <c r="K9" s="18" t="inlineStr">
        <is>
          <t>Diego Fictício</t>
        </is>
      </c>
      <c r="L9" s="20" t="inlineStr">
        <is>
          <t>Recolhida</t>
        </is>
      </c>
      <c r="M9" s="36" t="n">
        <v>46266</v>
      </c>
      <c r="N9" s="20" t="inlineStr">
        <is>
          <t>Pendente</t>
        </is>
      </c>
      <c r="O9" s="18" t="inlineStr">
        <is>
          <t>Exemplo para conferência de comprovante.</t>
        </is>
      </c>
      <c r="P9" s="24">
        <f>IF(COUNTA(A9:I9,K9:O9)=0,"",IF(L9="Cancelada","Sem ação",IF(OR(A9="",B9="",C9="",D9="",E9="",F9="",G9="",H9="",I9="",K9="",L9="",N9=""),"Completar dados",IF(L9="Dispensada","Conferir dispensa",IF(L9="Recolhida",IF(OR(N9="Recebido",N9="Não se aplica"),"Concluído","Conferir comprovante"),IF(M9="","Informar vencimento",IF(M9&lt;Premissas!$J$6,"Vencido - conferir",IF(M9&lt;=Premissas!$J$6+Premissas!$J$4,"Vence em breve",IF(AND(J9&lt;&gt;"",J9&gt;=Premissas!$J$5),"Revisar valor","Em acompanhamento")))))))))</f>
        <v/>
      </c>
      <c r="Q9">
        <f>IFERROR(INDEX(Premissas!$A$4:$A$10,ROW()-4),"")</f>
        <v/>
      </c>
      <c r="R9">
        <f>IFERROR(INDEX(Premissas!$C$4:$C$8,ROW()-4),"")</f>
        <v/>
      </c>
      <c r="S9">
        <f>IFERROR(INDEX(Premissas!$E$4:$E$7,ROW()-4),"")</f>
        <v/>
      </c>
      <c r="T9">
        <f>IFERROR(INDEX(Premissas!$G$4:$G$7,ROW()-4),"")</f>
        <v/>
      </c>
    </row>
    <row r="10" ht="24" customHeight="1">
      <c r="A10" s="18" t="inlineStr">
        <is>
          <t>Condomínio Fictício Bosque Azul</t>
        </is>
      </c>
      <c r="B10" s="18" t="inlineStr">
        <is>
          <t>Garagem</t>
        </is>
      </c>
      <c r="C10" s="36" t="n">
        <v>46266</v>
      </c>
      <c r="D10" s="18" t="inlineStr">
        <is>
          <t>Reparos Fictícios Cedro Ltda.</t>
        </is>
      </c>
      <c r="E10" s="18" t="inlineStr">
        <is>
          <t>DOC-FICT-2605</t>
        </is>
      </c>
      <c r="F10" s="36" t="n">
        <v>46280</v>
      </c>
      <c r="G10" s="20" t="inlineStr">
        <is>
          <t>COFINS</t>
        </is>
      </c>
      <c r="H10" s="37" t="n">
        <v>3000</v>
      </c>
      <c r="I10" s="22" t="n">
        <v>0.03</v>
      </c>
      <c r="J10" s="30">
        <f>IF(OR(H10="",I10=""),"",IFERROR(H10*I10,""))</f>
        <v/>
      </c>
      <c r="K10" s="18" t="inlineStr">
        <is>
          <t>Elisa Fictícia</t>
        </is>
      </c>
      <c r="L10" s="20" t="inlineStr">
        <is>
          <t>Pendente</t>
        </is>
      </c>
      <c r="M10" s="36" t="n">
        <v>46304</v>
      </c>
      <c r="N10" s="20" t="inlineStr">
        <is>
          <t>Não solicitado</t>
        </is>
      </c>
      <c r="O10" s="18" t="inlineStr">
        <is>
          <t>Prazo futuro no exemplo fictício.</t>
        </is>
      </c>
      <c r="P10" s="23">
        <f>IF(COUNTA(A10:I10,K10:O10)=0,"",IF(L10="Cancelada","Sem ação",IF(OR(A10="",B10="",C10="",D10="",E10="",F10="",G10="",H10="",I10="",K10="",L10="",N10=""),"Completar dados",IF(L10="Dispensada","Conferir dispensa",IF(L10="Recolhida",IF(OR(N10="Recebido",N10="Não se aplica"),"Concluído","Conferir comprovante"),IF(M10="","Informar vencimento",IF(M10&lt;Premissas!$J$6,"Vencido - conferir",IF(M10&lt;=Premissas!$J$6+Premissas!$J$4,"Vence em breve",IF(AND(J10&lt;&gt;"",J10&gt;=Premissas!$J$5),"Revisar valor","Em acompanhamento")))))))))</f>
        <v/>
      </c>
      <c r="Q10">
        <f>IFERROR(INDEX(Premissas!$A$4:$A$10,ROW()-4),"")</f>
        <v/>
      </c>
      <c r="R10">
        <f>IFERROR(INDEX(Premissas!$C$4:$C$8,ROW()-4),"")</f>
        <v/>
      </c>
      <c r="S10">
        <f>IFERROR(INDEX(Premissas!$E$4:$E$7,ROW()-4),"")</f>
        <v/>
      </c>
      <c r="T10">
        <f>IFERROR(INDEX(Premissas!$G$4:$G$7,ROW()-4),"")</f>
        <v/>
      </c>
    </row>
    <row r="11" ht="24" customHeight="1">
      <c r="A11" s="18" t="inlineStr">
        <is>
          <t>Residencial Fictício Ipê Amarelo</t>
        </is>
      </c>
      <c r="B11" s="18" t="inlineStr">
        <is>
          <t>Administração</t>
        </is>
      </c>
      <c r="C11" s="36" t="n">
        <v>46266</v>
      </c>
      <c r="D11" s="18" t="inlineStr">
        <is>
          <t>Consultoria Fictícia Lago Claro Ltda.</t>
        </is>
      </c>
      <c r="E11" s="18" t="inlineStr">
        <is>
          <t>DOC-FICT-2606</t>
        </is>
      </c>
      <c r="F11" s="36" t="n"/>
      <c r="G11" s="20" t="inlineStr">
        <is>
          <t>CSLL</t>
        </is>
      </c>
      <c r="H11" s="37" t="n">
        <v>3000</v>
      </c>
      <c r="I11" s="22" t="n">
        <v>0.01</v>
      </c>
      <c r="J11" s="31">
        <f>IF(OR(H11="",I11=""),"",IFERROR(H11*I11,""))</f>
        <v/>
      </c>
      <c r="K11" s="18" t="inlineStr">
        <is>
          <t>Fábio Fictício</t>
        </is>
      </c>
      <c r="L11" s="20" t="inlineStr">
        <is>
          <t>Cancelada</t>
        </is>
      </c>
      <c r="M11" s="36" t="n"/>
      <c r="N11" s="20" t="inlineStr">
        <is>
          <t>Não se aplica</t>
        </is>
      </c>
      <c r="O11" s="18" t="inlineStr">
        <is>
          <t>Registro fictício cancelado antes do pagamento.</t>
        </is>
      </c>
      <c r="P11" s="24">
        <f>IF(COUNTA(A11:I11,K11:O11)=0,"",IF(L11="Cancelada","Sem ação",IF(OR(A11="",B11="",C11="",D11="",E11="",F11="",G11="",H11="",I11="",K11="",L11="",N11=""),"Completar dados",IF(L11="Dispensada","Conferir dispensa",IF(L11="Recolhida",IF(OR(N11="Recebido",N11="Não se aplica"),"Concluído","Conferir comprovante"),IF(M11="","Informar vencimento",IF(M11&lt;Premissas!$J$6,"Vencido - conferir",IF(M11&lt;=Premissas!$J$6+Premissas!$J$4,"Vence em breve",IF(AND(J11&lt;&gt;"",J11&gt;=Premissas!$J$5),"Revisar valor","Em acompanhamento")))))))))</f>
        <v/>
      </c>
      <c r="Q11">
        <f>IFERROR(INDEX(Premissas!$A$4:$A$10,ROW()-4),"")</f>
        <v/>
      </c>
      <c r="R11">
        <f>IFERROR(INDEX(Premissas!$C$4:$C$8,ROW()-4),"")</f>
        <v/>
      </c>
      <c r="S11">
        <f>IFERROR(INDEX(Premissas!$E$4:$E$7,ROW()-4),"")</f>
        <v/>
      </c>
      <c r="T11">
        <f>IFERROR(INDEX(Premissas!$G$4:$G$7,ROW()-4),"")</f>
        <v/>
      </c>
    </row>
    <row r="12" ht="24" customHeight="1">
      <c r="A12" s="18" t="inlineStr">
        <is>
          <t>Conjunto Fictício Jardim das Nuvens</t>
        </is>
      </c>
      <c r="B12" s="18" t="inlineStr">
        <is>
          <t>Salão comum</t>
        </is>
      </c>
      <c r="C12" s="36" t="n">
        <v>46235</v>
      </c>
      <c r="D12" s="18" t="inlineStr">
        <is>
          <t>Eventos Fictícios Manacá Ltda.</t>
        </is>
      </c>
      <c r="E12" s="18" t="inlineStr">
        <is>
          <t>DOC-FICT-2607</t>
        </is>
      </c>
      <c r="F12" s="36" t="n">
        <v>46268</v>
      </c>
      <c r="G12" s="20" t="inlineStr">
        <is>
          <t>IRRF</t>
        </is>
      </c>
      <c r="H12" s="37" t="n">
        <v>8000</v>
      </c>
      <c r="I12" s="22" t="n">
        <v>0.01</v>
      </c>
      <c r="J12" s="30">
        <f>IF(OR(H12="",I12=""),"",IFERROR(H12*I12,""))</f>
        <v/>
      </c>
      <c r="K12" s="18" t="inlineStr">
        <is>
          <t>Gabriela Fictícia</t>
        </is>
      </c>
      <c r="L12" s="20" t="inlineStr">
        <is>
          <t>Dispensada</t>
        </is>
      </c>
      <c r="M12" s="36" t="n"/>
      <c r="N12" s="20" t="inlineStr">
        <is>
          <t>Não se aplica</t>
        </is>
      </c>
      <c r="O12" s="18" t="inlineStr">
        <is>
          <t>Classificação interna fictícia ainda sujeita a conferência.</t>
        </is>
      </c>
      <c r="P12" s="23">
        <f>IF(COUNTA(A12:I12,K12:O12)=0,"",IF(L12="Cancelada","Sem ação",IF(OR(A12="",B12="",C12="",D12="",E12="",F12="",G12="",H12="",I12="",K12="",L12="",N12=""),"Completar dados",IF(L12="Dispensada","Conferir dispensa",IF(L12="Recolhida",IF(OR(N12="Recebido",N12="Não se aplica"),"Concluído","Conferir comprovante"),IF(M12="","Informar vencimento",IF(M12&lt;Premissas!$J$6,"Vencido - conferir",IF(M12&lt;=Premissas!$J$6+Premissas!$J$4,"Vence em breve",IF(AND(J12&lt;&gt;"",J12&gt;=Premissas!$J$5),"Revisar valor","Em acompanhamento")))))))))</f>
        <v/>
      </c>
      <c r="Q12">
        <f>IFERROR(INDEX(Premissas!$A$4:$A$10,ROW()-4),"")</f>
        <v/>
      </c>
      <c r="R12">
        <f>IFERROR(INDEX(Premissas!$C$4:$C$8,ROW()-4),"")</f>
        <v/>
      </c>
      <c r="S12">
        <f>IFERROR(INDEX(Premissas!$E$4:$E$7,ROW()-4),"")</f>
        <v/>
      </c>
      <c r="T12">
        <f>IFERROR(INDEX(Premissas!$G$4:$G$7,ROW()-4),"")</f>
        <v/>
      </c>
    </row>
    <row r="13" ht="24" customHeight="1">
      <c r="A13" s="18" t="inlineStr">
        <is>
          <t>Edifício Fictício Horizonte Verde</t>
        </is>
      </c>
      <c r="B13" s="18" t="inlineStr">
        <is>
          <t>Área comum</t>
        </is>
      </c>
      <c r="C13" s="36" t="n">
        <v>46266</v>
      </c>
      <c r="D13" s="18" t="inlineStr">
        <is>
          <t>Obras Fictícias Pedra Azul Ltda.</t>
        </is>
      </c>
      <c r="E13" s="18" t="inlineStr">
        <is>
          <t>DOC-FICT-2608</t>
        </is>
      </c>
      <c r="F13" s="36" t="n">
        <v>46277</v>
      </c>
      <c r="G13" s="20" t="inlineStr">
        <is>
          <t>ISS</t>
        </is>
      </c>
      <c r="H13" s="37" t="n">
        <v>22000</v>
      </c>
      <c r="I13" s="22" t="n">
        <v>0.02</v>
      </c>
      <c r="J13" s="31">
        <f>IF(OR(H13="",I13=""),"",IFERROR(H13*I13,""))</f>
        <v/>
      </c>
      <c r="K13" s="18" t="inlineStr">
        <is>
          <t>Henrique Fictício</t>
        </is>
      </c>
      <c r="L13" s="20" t="inlineStr">
        <is>
          <t>Em conferência</t>
        </is>
      </c>
      <c r="M13" s="36" t="n">
        <v>46285</v>
      </c>
      <c r="N13" s="20" t="inlineStr">
        <is>
          <t>Pendente</t>
        </is>
      </c>
      <c r="O13" s="18" t="inlineStr">
        <is>
          <t>Exemplo próximo ao vencimento.</t>
        </is>
      </c>
      <c r="P13" s="24">
        <f>IF(COUNTA(A13:I13,K13:O13)=0,"",IF(L13="Cancelada","Sem ação",IF(OR(A13="",B13="",C13="",D13="",E13="",F13="",G13="",H13="",I13="",K13="",L13="",N13=""),"Completar dados",IF(L13="Dispensada","Conferir dispensa",IF(L13="Recolhida",IF(OR(N13="Recebido",N13="Não se aplica"),"Concluído","Conferir comprovante"),IF(M13="","Informar vencimento",IF(M13&lt;Premissas!$J$6,"Vencido - conferir",IF(M13&lt;=Premissas!$J$6+Premissas!$J$4,"Vence em breve",IF(AND(J13&lt;&gt;"",J13&gt;=Premissas!$J$5),"Revisar valor","Em acompanhamento")))))))))</f>
        <v/>
      </c>
      <c r="Q13">
        <f>IFERROR(INDEX(Premissas!$A$4:$A$10,ROW()-4),"")</f>
        <v/>
      </c>
      <c r="R13">
        <f>IFERROR(INDEX(Premissas!$C$4:$C$8,ROW()-4),"")</f>
        <v/>
      </c>
      <c r="S13">
        <f>IFERROR(INDEX(Premissas!$E$4:$E$7,ROW()-4),"")</f>
        <v/>
      </c>
      <c r="T13">
        <f>IFERROR(INDEX(Premissas!$G$4:$G$7,ROW()-4),"")</f>
        <v/>
      </c>
    </row>
    <row r="14" ht="24" customHeight="1">
      <c r="A14" s="18" t="inlineStr">
        <is>
          <t>Condomínio Fictício Bosque Azul</t>
        </is>
      </c>
      <c r="B14" s="18" t="inlineStr">
        <is>
          <t>Casa de máquinas</t>
        </is>
      </c>
      <c r="C14" s="36" t="n">
        <v>46235</v>
      </c>
      <c r="D14" s="18" t="inlineStr">
        <is>
          <t>Elevadores Fictícios Aurora Ltda.</t>
        </is>
      </c>
      <c r="E14" s="18" t="inlineStr">
        <is>
          <t>DOC-FICT-2609</t>
        </is>
      </c>
      <c r="F14" s="36" t="n">
        <v>46256</v>
      </c>
      <c r="G14" s="20" t="inlineStr">
        <is>
          <t>INSS</t>
        </is>
      </c>
      <c r="H14" s="37" t="n">
        <v>2500</v>
      </c>
      <c r="I14" s="22" t="n">
        <v>0.11</v>
      </c>
      <c r="J14" s="30">
        <f>IF(OR(H14="",I14=""),"",IFERROR(H14*I14,""))</f>
        <v/>
      </c>
      <c r="K14" s="18" t="inlineStr">
        <is>
          <t>Isabela Fictícia</t>
        </is>
      </c>
      <c r="L14" s="20" t="inlineStr">
        <is>
          <t>Recolhida</t>
        </is>
      </c>
      <c r="M14" s="36" t="n">
        <v>46272</v>
      </c>
      <c r="N14" s="20" t="inlineStr">
        <is>
          <t>Recebido</t>
        </is>
      </c>
      <c r="O14" s="18" t="inlineStr">
        <is>
          <t>Exemplo concluído no controle interno.</t>
        </is>
      </c>
      <c r="P14" s="23">
        <f>IF(COUNTA(A14:I14,K14:O14)=0,"",IF(L14="Cancelada","Sem ação",IF(OR(A14="",B14="",C14="",D14="",E14="",F14="",G14="",H14="",I14="",K14="",L14="",N14=""),"Completar dados",IF(L14="Dispensada","Conferir dispensa",IF(L14="Recolhida",IF(OR(N14="Recebido",N14="Não se aplica"),"Concluído","Conferir comprovante"),IF(M14="","Informar vencimento",IF(M14&lt;Premissas!$J$6,"Vencido - conferir",IF(M14&lt;=Premissas!$J$6+Premissas!$J$4,"Vence em breve",IF(AND(J14&lt;&gt;"",J14&gt;=Premissas!$J$5),"Revisar valor","Em acompanhamento")))))))))</f>
        <v/>
      </c>
      <c r="Q14">
        <f>IFERROR(INDEX(Premissas!$A$4:$A$10,ROW()-4),"")</f>
        <v/>
      </c>
      <c r="R14">
        <f>IFERROR(INDEX(Premissas!$C$4:$C$8,ROW()-4),"")</f>
        <v/>
      </c>
      <c r="S14">
        <f>IFERROR(INDEX(Premissas!$E$4:$E$7,ROW()-4),"")</f>
        <v/>
      </c>
      <c r="T14">
        <f>IFERROR(INDEX(Premissas!$G$4:$G$7,ROW()-4),"")</f>
        <v/>
      </c>
    </row>
    <row r="15" ht="24" customHeight="1">
      <c r="A15" s="18" t="inlineStr">
        <is>
          <t>Residencial Fictício Ipê Amarelo</t>
        </is>
      </c>
      <c r="B15" s="18" t="inlineStr">
        <is>
          <t>Jardins</t>
        </is>
      </c>
      <c r="C15" s="36" t="n">
        <v>46266</v>
      </c>
      <c r="D15" s="18" t="inlineStr">
        <is>
          <t>Paisagismo Fictício Primavera Ltda.</t>
        </is>
      </c>
      <c r="E15" s="18" t="inlineStr">
        <is>
          <t>DOC-FICT-2610</t>
        </is>
      </c>
      <c r="F15" s="36" t="n">
        <v>46282</v>
      </c>
      <c r="G15" s="20" t="inlineStr">
        <is>
          <t>Outros</t>
        </is>
      </c>
      <c r="H15" s="37" t="n">
        <v>1800</v>
      </c>
      <c r="I15" s="22" t="n">
        <v>0.02</v>
      </c>
      <c r="J15" s="31">
        <f>IF(OR(H15="",I15=""),"",IFERROR(H15*I15,""))</f>
        <v/>
      </c>
      <c r="K15" s="18" t="inlineStr">
        <is>
          <t>João Fictício</t>
        </is>
      </c>
      <c r="L15" s="20" t="inlineStr">
        <is>
          <t>Pendente</t>
        </is>
      </c>
      <c r="M15" s="36" t="n"/>
      <c r="N15" s="20" t="inlineStr">
        <is>
          <t>Pendente</t>
        </is>
      </c>
      <c r="O15" s="18" t="inlineStr">
        <is>
          <t>Vencimento ainda não informado no exemplo.</t>
        </is>
      </c>
      <c r="P15" s="24">
        <f>IF(COUNTA(A15:I15,K15:O15)=0,"",IF(L15="Cancelada","Sem ação",IF(OR(A15="",B15="",C15="",D15="",E15="",F15="",G15="",H15="",I15="",K15="",L15="",N15=""),"Completar dados",IF(L15="Dispensada","Conferir dispensa",IF(L15="Recolhida",IF(OR(N15="Recebido",N15="Não se aplica"),"Concluído","Conferir comprovante"),IF(M15="","Informar vencimento",IF(M15&lt;Premissas!$J$6,"Vencido - conferir",IF(M15&lt;=Premissas!$J$6+Premissas!$J$4,"Vence em breve",IF(AND(J15&lt;&gt;"",J15&gt;=Premissas!$J$5),"Revisar valor","Em acompanhamento")))))))))</f>
        <v/>
      </c>
      <c r="Q15">
        <f>IFERROR(INDEX(Premissas!$A$4:$A$10,ROW()-4),"")</f>
        <v/>
      </c>
      <c r="R15">
        <f>IFERROR(INDEX(Premissas!$C$4:$C$8,ROW()-4),"")</f>
        <v/>
      </c>
      <c r="S15">
        <f>IFERROR(INDEX(Premissas!$E$4:$E$7,ROW()-4),"")</f>
        <v/>
      </c>
      <c r="T15">
        <f>IFERROR(INDEX(Premissas!$G$4:$G$7,ROW()-4),"")</f>
        <v/>
      </c>
    </row>
    <row r="16" ht="24" customHeight="1">
      <c r="A16" s="18" t="inlineStr">
        <is>
          <t>Conjunto Fictício Jardim das Nuvens</t>
        </is>
      </c>
      <c r="B16" s="18" t="inlineStr">
        <is>
          <t>Cobertura técnica</t>
        </is>
      </c>
      <c r="C16" s="36" t="n">
        <v>46266</v>
      </c>
      <c r="D16" s="18" t="inlineStr">
        <is>
          <t>Engenharia Fictícia Horizonte Ltda.</t>
        </is>
      </c>
      <c r="E16" s="18" t="inlineStr">
        <is>
          <t>DOC-FICT-2611</t>
        </is>
      </c>
      <c r="F16" s="36" t="n">
        <v>46281</v>
      </c>
      <c r="G16" s="20" t="inlineStr">
        <is>
          <t>Outros</t>
        </is>
      </c>
      <c r="H16" s="37" t="n">
        <v>50000</v>
      </c>
      <c r="I16" s="22" t="n"/>
      <c r="J16" s="30">
        <f>IF(OR(H16="",I16=""),"",IFERROR(H16*I16,""))</f>
        <v/>
      </c>
      <c r="K16" s="18" t="inlineStr">
        <is>
          <t>Lia Fictícia</t>
        </is>
      </c>
      <c r="L16" s="20" t="inlineStr">
        <is>
          <t>Pendente</t>
        </is>
      </c>
      <c r="M16" s="36" t="n">
        <v>46304</v>
      </c>
      <c r="N16" s="20" t="inlineStr">
        <is>
          <t>Pendente</t>
        </is>
      </c>
      <c r="O16" s="18" t="inlineStr">
        <is>
          <t>Exemplo incompleto para testar a conferência da alíquota.</t>
        </is>
      </c>
      <c r="P16" s="23">
        <f>IF(COUNTA(A16:I16,K16:O16)=0,"",IF(L16="Cancelada","Sem ação",IF(OR(A16="",B16="",C16="",D16="",E16="",F16="",G16="",H16="",I16="",K16="",L16="",N16=""),"Completar dados",IF(L16="Dispensada","Conferir dispensa",IF(L16="Recolhida",IF(OR(N16="Recebido",N16="Não se aplica"),"Concluído","Conferir comprovante"),IF(M16="","Informar vencimento",IF(M16&lt;Premissas!$J$6,"Vencido - conferir",IF(M16&lt;=Premissas!$J$6+Premissas!$J$4,"Vence em breve",IF(AND(J16&lt;&gt;"",J16&gt;=Premissas!$J$5),"Revisar valor","Em acompanhamento")))))))))</f>
        <v/>
      </c>
      <c r="Q16">
        <f>IFERROR(INDEX(Premissas!$A$4:$A$10,ROW()-4),"")</f>
        <v/>
      </c>
      <c r="R16">
        <f>IFERROR(INDEX(Premissas!$C$4:$C$8,ROW()-4),"")</f>
        <v/>
      </c>
      <c r="S16">
        <f>IFERROR(INDEX(Premissas!$E$4:$E$7,ROW()-4),"")</f>
        <v/>
      </c>
      <c r="T16">
        <f>IFERROR(INDEX(Premissas!$G$4:$G$7,ROW()-4),"")</f>
        <v/>
      </c>
    </row>
    <row r="17" ht="24" customHeight="1">
      <c r="A17" s="18" t="n"/>
      <c r="B17" s="18" t="n"/>
      <c r="C17" s="36" t="n"/>
      <c r="D17" s="18" t="n"/>
      <c r="E17" s="18" t="n"/>
      <c r="F17" s="36" t="n"/>
      <c r="G17" s="20" t="n"/>
      <c r="H17" s="37" t="n"/>
      <c r="I17" s="22" t="n"/>
      <c r="J17" s="31">
        <f>IF(OR(H17="",I17=""),"",IFERROR(H17*I17,""))</f>
        <v/>
      </c>
      <c r="K17" s="18" t="n"/>
      <c r="L17" s="20" t="n"/>
      <c r="M17" s="36" t="n"/>
      <c r="N17" s="20" t="n"/>
      <c r="O17" s="18" t="n"/>
      <c r="P17" s="24">
        <f>IF(COUNTA(A17:I17,K17:O17)=0,"",IF(L17="Cancelada","Sem ação",IF(OR(A17="",B17="",C17="",D17="",E17="",F17="",G17="",H17="",I17="",K17="",L17="",N17=""),"Completar dados",IF(L17="Dispensada","Conferir dispensa",IF(L17="Recolhida",IF(OR(N17="Recebido",N17="Não se aplica"),"Concluído","Conferir comprovante"),IF(M17="","Informar vencimento",IF(M17&lt;Premissas!$J$6,"Vencido - conferir",IF(M17&lt;=Premissas!$J$6+Premissas!$J$4,"Vence em breve",IF(AND(J17&lt;&gt;"",J17&gt;=Premissas!$J$5),"Revisar valor","Em acompanhamento")))))))))</f>
        <v/>
      </c>
      <c r="Q17">
        <f>IFERROR(INDEX(Premissas!$A$4:$A$10,ROW()-4),"")</f>
        <v/>
      </c>
      <c r="R17">
        <f>IFERROR(INDEX(Premissas!$C$4:$C$8,ROW()-4),"")</f>
        <v/>
      </c>
      <c r="S17">
        <f>IFERROR(INDEX(Premissas!$E$4:$E$7,ROW()-4),"")</f>
        <v/>
      </c>
      <c r="T17">
        <f>IFERROR(INDEX(Premissas!$G$4:$G$7,ROW()-4),"")</f>
        <v/>
      </c>
    </row>
    <row r="18" ht="24" customHeight="1">
      <c r="A18" s="18" t="n"/>
      <c r="B18" s="18" t="n"/>
      <c r="C18" s="36" t="n"/>
      <c r="D18" s="18" t="n"/>
      <c r="E18" s="18" t="n"/>
      <c r="F18" s="36" t="n"/>
      <c r="G18" s="20" t="n"/>
      <c r="H18" s="37" t="n"/>
      <c r="I18" s="22" t="n"/>
      <c r="J18" s="30">
        <f>IF(OR(H18="",I18=""),"",IFERROR(H18*I18,""))</f>
        <v/>
      </c>
      <c r="K18" s="18" t="n"/>
      <c r="L18" s="20" t="n"/>
      <c r="M18" s="36" t="n"/>
      <c r="N18" s="20" t="n"/>
      <c r="O18" s="18" t="n"/>
      <c r="P18" s="23">
        <f>IF(COUNTA(A18:I18,K18:O18)=0,"",IF(L18="Cancelada","Sem ação",IF(OR(A18="",B18="",C18="",D18="",E18="",F18="",G18="",H18="",I18="",K18="",L18="",N18=""),"Completar dados",IF(L18="Dispensada","Conferir dispensa",IF(L18="Recolhida",IF(OR(N18="Recebido",N18="Não se aplica"),"Concluído","Conferir comprovante"),IF(M18="","Informar vencimento",IF(M18&lt;Premissas!$J$6,"Vencido - conferir",IF(M18&lt;=Premissas!$J$6+Premissas!$J$4,"Vence em breve",IF(AND(J18&lt;&gt;"",J18&gt;=Premissas!$J$5),"Revisar valor","Em acompanhamento")))))))))</f>
        <v/>
      </c>
      <c r="Q18">
        <f>IFERROR(INDEX(Premissas!$A$4:$A$10,ROW()-4),"")</f>
        <v/>
      </c>
      <c r="R18">
        <f>IFERROR(INDEX(Premissas!$C$4:$C$8,ROW()-4),"")</f>
        <v/>
      </c>
      <c r="S18">
        <f>IFERROR(INDEX(Premissas!$E$4:$E$7,ROW()-4),"")</f>
        <v/>
      </c>
      <c r="T18">
        <f>IFERROR(INDEX(Premissas!$G$4:$G$7,ROW()-4),"")</f>
        <v/>
      </c>
    </row>
    <row r="19" ht="24" customHeight="1">
      <c r="A19" s="18" t="n"/>
      <c r="B19" s="18" t="n"/>
      <c r="C19" s="36" t="n"/>
      <c r="D19" s="18" t="n"/>
      <c r="E19" s="18" t="n"/>
      <c r="F19" s="36" t="n"/>
      <c r="G19" s="20" t="n"/>
      <c r="H19" s="37" t="n"/>
      <c r="I19" s="22" t="n"/>
      <c r="J19" s="31">
        <f>IF(OR(H19="",I19=""),"",IFERROR(H19*I19,""))</f>
        <v/>
      </c>
      <c r="K19" s="18" t="n"/>
      <c r="L19" s="20" t="n"/>
      <c r="M19" s="36" t="n"/>
      <c r="N19" s="20" t="n"/>
      <c r="O19" s="18" t="n"/>
      <c r="P19" s="24">
        <f>IF(COUNTA(A19:I19,K19:O19)=0,"",IF(L19="Cancelada","Sem ação",IF(OR(A19="",B19="",C19="",D19="",E19="",F19="",G19="",H19="",I19="",K19="",L19="",N19=""),"Completar dados",IF(L19="Dispensada","Conferir dispensa",IF(L19="Recolhida",IF(OR(N19="Recebido",N19="Não se aplica"),"Concluído","Conferir comprovante"),IF(M19="","Informar vencimento",IF(M19&lt;Premissas!$J$6,"Vencido - conferir",IF(M19&lt;=Premissas!$J$6+Premissas!$J$4,"Vence em breve",IF(AND(J19&lt;&gt;"",J19&gt;=Premissas!$J$5),"Revisar valor","Em acompanhamento")))))))))</f>
        <v/>
      </c>
      <c r="Q19">
        <f>IFERROR(INDEX(Premissas!$A$4:$A$10,ROW()-4),"")</f>
        <v/>
      </c>
      <c r="R19">
        <f>IFERROR(INDEX(Premissas!$C$4:$C$8,ROW()-4),"")</f>
        <v/>
      </c>
      <c r="S19">
        <f>IFERROR(INDEX(Premissas!$E$4:$E$7,ROW()-4),"")</f>
        <v/>
      </c>
      <c r="T19">
        <f>IFERROR(INDEX(Premissas!$G$4:$G$7,ROW()-4),"")</f>
        <v/>
      </c>
    </row>
    <row r="20" ht="24" customHeight="1">
      <c r="A20" s="18" t="n"/>
      <c r="B20" s="18" t="n"/>
      <c r="C20" s="36" t="n"/>
      <c r="D20" s="18" t="n"/>
      <c r="E20" s="18" t="n"/>
      <c r="F20" s="36" t="n"/>
      <c r="G20" s="20" t="n"/>
      <c r="H20" s="37" t="n"/>
      <c r="I20" s="22" t="n"/>
      <c r="J20" s="30">
        <f>IF(OR(H20="",I20=""),"",IFERROR(H20*I20,""))</f>
        <v/>
      </c>
      <c r="K20" s="18" t="n"/>
      <c r="L20" s="20" t="n"/>
      <c r="M20" s="36" t="n"/>
      <c r="N20" s="20" t="n"/>
      <c r="O20" s="18" t="n"/>
      <c r="P20" s="23">
        <f>IF(COUNTA(A20:I20,K20:O20)=0,"",IF(L20="Cancelada","Sem ação",IF(OR(A20="",B20="",C20="",D20="",E20="",F20="",G20="",H20="",I20="",K20="",L20="",N20=""),"Completar dados",IF(L20="Dispensada","Conferir dispensa",IF(L20="Recolhida",IF(OR(N20="Recebido",N20="Não se aplica"),"Concluído","Conferir comprovante"),IF(M20="","Informar vencimento",IF(M20&lt;Premissas!$J$6,"Vencido - conferir",IF(M20&lt;=Premissas!$J$6+Premissas!$J$4,"Vence em breve",IF(AND(J20&lt;&gt;"",J20&gt;=Premissas!$J$5),"Revisar valor","Em acompanhamento")))))))))</f>
        <v/>
      </c>
      <c r="Q20">
        <f>IFERROR(INDEX(Premissas!$A$4:$A$10,ROW()-4),"")</f>
        <v/>
      </c>
      <c r="R20">
        <f>IFERROR(INDEX(Premissas!$C$4:$C$8,ROW()-4),"")</f>
        <v/>
      </c>
      <c r="S20">
        <f>IFERROR(INDEX(Premissas!$E$4:$E$7,ROW()-4),"")</f>
        <v/>
      </c>
      <c r="T20">
        <f>IFERROR(INDEX(Premissas!$G$4:$G$7,ROW()-4),"")</f>
        <v/>
      </c>
    </row>
    <row r="21" ht="24" customHeight="1">
      <c r="A21" s="18" t="n"/>
      <c r="B21" s="18" t="n"/>
      <c r="C21" s="36" t="n"/>
      <c r="D21" s="18" t="n"/>
      <c r="E21" s="18" t="n"/>
      <c r="F21" s="36" t="n"/>
      <c r="G21" s="20" t="n"/>
      <c r="H21" s="37" t="n"/>
      <c r="I21" s="22" t="n"/>
      <c r="J21" s="31">
        <f>IF(OR(H21="",I21=""),"",IFERROR(H21*I21,""))</f>
        <v/>
      </c>
      <c r="K21" s="18" t="n"/>
      <c r="L21" s="20" t="n"/>
      <c r="M21" s="36" t="n"/>
      <c r="N21" s="20" t="n"/>
      <c r="O21" s="18" t="n"/>
      <c r="P21" s="24">
        <f>IF(COUNTA(A21:I21,K21:O21)=0,"",IF(L21="Cancelada","Sem ação",IF(OR(A21="",B21="",C21="",D21="",E21="",F21="",G21="",H21="",I21="",K21="",L21="",N21=""),"Completar dados",IF(L21="Dispensada","Conferir dispensa",IF(L21="Recolhida",IF(OR(N21="Recebido",N21="Não se aplica"),"Concluído","Conferir comprovante"),IF(M21="","Informar vencimento",IF(M21&lt;Premissas!$J$6,"Vencido - conferir",IF(M21&lt;=Premissas!$J$6+Premissas!$J$4,"Vence em breve",IF(AND(J21&lt;&gt;"",J21&gt;=Premissas!$J$5),"Revisar valor","Em acompanhamento")))))))))</f>
        <v/>
      </c>
      <c r="Q21">
        <f>IFERROR(INDEX(Premissas!$A$4:$A$10,ROW()-4),"")</f>
        <v/>
      </c>
      <c r="R21">
        <f>IFERROR(INDEX(Premissas!$C$4:$C$8,ROW()-4),"")</f>
        <v/>
      </c>
      <c r="S21">
        <f>IFERROR(INDEX(Premissas!$E$4:$E$7,ROW()-4),"")</f>
        <v/>
      </c>
      <c r="T21">
        <f>IFERROR(INDEX(Premissas!$G$4:$G$7,ROW()-4),"")</f>
        <v/>
      </c>
    </row>
    <row r="22" ht="24" customHeight="1">
      <c r="A22" s="18" t="n"/>
      <c r="B22" s="18" t="n"/>
      <c r="C22" s="36" t="n"/>
      <c r="D22" s="18" t="n"/>
      <c r="E22" s="18" t="n"/>
      <c r="F22" s="36" t="n"/>
      <c r="G22" s="20" t="n"/>
      <c r="H22" s="37" t="n"/>
      <c r="I22" s="22" t="n"/>
      <c r="J22" s="30">
        <f>IF(OR(H22="",I22=""),"",IFERROR(H22*I22,""))</f>
        <v/>
      </c>
      <c r="K22" s="18" t="n"/>
      <c r="L22" s="20" t="n"/>
      <c r="M22" s="36" t="n"/>
      <c r="N22" s="20" t="n"/>
      <c r="O22" s="18" t="n"/>
      <c r="P22" s="23">
        <f>IF(COUNTA(A22:I22,K22:O22)=0,"",IF(L22="Cancelada","Sem ação",IF(OR(A22="",B22="",C22="",D22="",E22="",F22="",G22="",H22="",I22="",K22="",L22="",N22=""),"Completar dados",IF(L22="Dispensada","Conferir dispensa",IF(L22="Recolhida",IF(OR(N22="Recebido",N22="Não se aplica"),"Concluído","Conferir comprovante"),IF(M22="","Informar vencimento",IF(M22&lt;Premissas!$J$6,"Vencido - conferir",IF(M22&lt;=Premissas!$J$6+Premissas!$J$4,"Vence em breve",IF(AND(J22&lt;&gt;"",J22&gt;=Premissas!$J$5),"Revisar valor","Em acompanhamento")))))))))</f>
        <v/>
      </c>
      <c r="Q22">
        <f>IFERROR(INDEX(Premissas!$A$4:$A$10,ROW()-4),"")</f>
        <v/>
      </c>
      <c r="R22">
        <f>IFERROR(INDEX(Premissas!$C$4:$C$8,ROW()-4),"")</f>
        <v/>
      </c>
      <c r="S22">
        <f>IFERROR(INDEX(Premissas!$E$4:$E$7,ROW()-4),"")</f>
        <v/>
      </c>
      <c r="T22">
        <f>IFERROR(INDEX(Premissas!$G$4:$G$7,ROW()-4),"")</f>
        <v/>
      </c>
    </row>
    <row r="23" ht="24" customHeight="1">
      <c r="A23" s="18" t="n"/>
      <c r="B23" s="18" t="n"/>
      <c r="C23" s="36" t="n"/>
      <c r="D23" s="18" t="n"/>
      <c r="E23" s="18" t="n"/>
      <c r="F23" s="36" t="n"/>
      <c r="G23" s="20" t="n"/>
      <c r="H23" s="37" t="n"/>
      <c r="I23" s="22" t="n"/>
      <c r="J23" s="31">
        <f>IF(OR(H23="",I23=""),"",IFERROR(H23*I23,""))</f>
        <v/>
      </c>
      <c r="K23" s="18" t="n"/>
      <c r="L23" s="20" t="n"/>
      <c r="M23" s="36" t="n"/>
      <c r="N23" s="20" t="n"/>
      <c r="O23" s="18" t="n"/>
      <c r="P23" s="24">
        <f>IF(COUNTA(A23:I23,K23:O23)=0,"",IF(L23="Cancelada","Sem ação",IF(OR(A23="",B23="",C23="",D23="",E23="",F23="",G23="",H23="",I23="",K23="",L23="",N23=""),"Completar dados",IF(L23="Dispensada","Conferir dispensa",IF(L23="Recolhida",IF(OR(N23="Recebido",N23="Não se aplica"),"Concluído","Conferir comprovante"),IF(M23="","Informar vencimento",IF(M23&lt;Premissas!$J$6,"Vencido - conferir",IF(M23&lt;=Premissas!$J$6+Premissas!$J$4,"Vence em breve",IF(AND(J23&lt;&gt;"",J23&gt;=Premissas!$J$5),"Revisar valor","Em acompanhamento")))))))))</f>
        <v/>
      </c>
      <c r="Q23">
        <f>IFERROR(INDEX(Premissas!$A$4:$A$10,ROW()-4),"")</f>
        <v/>
      </c>
      <c r="R23">
        <f>IFERROR(INDEX(Premissas!$C$4:$C$8,ROW()-4),"")</f>
        <v/>
      </c>
      <c r="S23">
        <f>IFERROR(INDEX(Premissas!$E$4:$E$7,ROW()-4),"")</f>
        <v/>
      </c>
      <c r="T23">
        <f>IFERROR(INDEX(Premissas!$G$4:$G$7,ROW()-4),"")</f>
        <v/>
      </c>
    </row>
    <row r="24" ht="24" customHeight="1">
      <c r="A24" s="18" t="n"/>
      <c r="B24" s="18" t="n"/>
      <c r="C24" s="36" t="n"/>
      <c r="D24" s="18" t="n"/>
      <c r="E24" s="18" t="n"/>
      <c r="F24" s="36" t="n"/>
      <c r="G24" s="20" t="n"/>
      <c r="H24" s="37" t="n"/>
      <c r="I24" s="22" t="n"/>
      <c r="J24" s="30">
        <f>IF(OR(H24="",I24=""),"",IFERROR(H24*I24,""))</f>
        <v/>
      </c>
      <c r="K24" s="18" t="n"/>
      <c r="L24" s="20" t="n"/>
      <c r="M24" s="36" t="n"/>
      <c r="N24" s="20" t="n"/>
      <c r="O24" s="18" t="n"/>
      <c r="P24" s="23">
        <f>IF(COUNTA(A24:I24,K24:O24)=0,"",IF(L24="Cancelada","Sem ação",IF(OR(A24="",B24="",C24="",D24="",E24="",F24="",G24="",H24="",I24="",K24="",L24="",N24=""),"Completar dados",IF(L24="Dispensada","Conferir dispensa",IF(L24="Recolhida",IF(OR(N24="Recebido",N24="Não se aplica"),"Concluído","Conferir comprovante"),IF(M24="","Informar vencimento",IF(M24&lt;Premissas!$J$6,"Vencido - conferir",IF(M24&lt;=Premissas!$J$6+Premissas!$J$4,"Vence em breve",IF(AND(J24&lt;&gt;"",J24&gt;=Premissas!$J$5),"Revisar valor","Em acompanhamento")))))))))</f>
        <v/>
      </c>
      <c r="Q24">
        <f>IFERROR(INDEX(Premissas!$A$4:$A$10,ROW()-4),"")</f>
        <v/>
      </c>
      <c r="R24">
        <f>IFERROR(INDEX(Premissas!$C$4:$C$8,ROW()-4),"")</f>
        <v/>
      </c>
      <c r="S24">
        <f>IFERROR(INDEX(Premissas!$E$4:$E$7,ROW()-4),"")</f>
        <v/>
      </c>
      <c r="T24">
        <f>IFERROR(INDEX(Premissas!$G$4:$G$7,ROW()-4),"")</f>
        <v/>
      </c>
    </row>
    <row r="25" ht="24" customHeight="1">
      <c r="A25" s="18" t="n"/>
      <c r="B25" s="18" t="n"/>
      <c r="C25" s="36" t="n"/>
      <c r="D25" s="18" t="n"/>
      <c r="E25" s="18" t="n"/>
      <c r="F25" s="36" t="n"/>
      <c r="G25" s="20" t="n"/>
      <c r="H25" s="37" t="n"/>
      <c r="I25" s="22" t="n"/>
      <c r="J25" s="31">
        <f>IF(OR(H25="",I25=""),"",IFERROR(H25*I25,""))</f>
        <v/>
      </c>
      <c r="K25" s="18" t="n"/>
      <c r="L25" s="20" t="n"/>
      <c r="M25" s="36" t="n"/>
      <c r="N25" s="20" t="n"/>
      <c r="O25" s="18" t="n"/>
      <c r="P25" s="24">
        <f>IF(COUNTA(A25:I25,K25:O25)=0,"",IF(L25="Cancelada","Sem ação",IF(OR(A25="",B25="",C25="",D25="",E25="",F25="",G25="",H25="",I25="",K25="",L25="",N25=""),"Completar dados",IF(L25="Dispensada","Conferir dispensa",IF(L25="Recolhida",IF(OR(N25="Recebido",N25="Não se aplica"),"Concluído","Conferir comprovante"),IF(M25="","Informar vencimento",IF(M25&lt;Premissas!$J$6,"Vencido - conferir",IF(M25&lt;=Premissas!$J$6+Premissas!$J$4,"Vence em breve",IF(AND(J25&lt;&gt;"",J25&gt;=Premissas!$J$5),"Revisar valor","Em acompanhamento")))))))))</f>
        <v/>
      </c>
      <c r="Q25">
        <f>IFERROR(INDEX(Premissas!$A$4:$A$10,ROW()-4),"")</f>
        <v/>
      </c>
      <c r="R25">
        <f>IFERROR(INDEX(Premissas!$C$4:$C$8,ROW()-4),"")</f>
        <v/>
      </c>
      <c r="S25">
        <f>IFERROR(INDEX(Premissas!$E$4:$E$7,ROW()-4),"")</f>
        <v/>
      </c>
      <c r="T25">
        <f>IFERROR(INDEX(Premissas!$G$4:$G$7,ROW()-4),"")</f>
        <v/>
      </c>
    </row>
    <row r="26" ht="24" customHeight="1">
      <c r="A26" s="18" t="n"/>
      <c r="B26" s="18" t="n"/>
      <c r="C26" s="36" t="n"/>
      <c r="D26" s="18" t="n"/>
      <c r="E26" s="18" t="n"/>
      <c r="F26" s="36" t="n"/>
      <c r="G26" s="20" t="n"/>
      <c r="H26" s="37" t="n"/>
      <c r="I26" s="22" t="n"/>
      <c r="J26" s="30">
        <f>IF(OR(H26="",I26=""),"",IFERROR(H26*I26,""))</f>
        <v/>
      </c>
      <c r="K26" s="18" t="n"/>
      <c r="L26" s="20" t="n"/>
      <c r="M26" s="36" t="n"/>
      <c r="N26" s="20" t="n"/>
      <c r="O26" s="18" t="n"/>
      <c r="P26" s="23">
        <f>IF(COUNTA(A26:I26,K26:O26)=0,"",IF(L26="Cancelada","Sem ação",IF(OR(A26="",B26="",C26="",D26="",E26="",F26="",G26="",H26="",I26="",K26="",L26="",N26=""),"Completar dados",IF(L26="Dispensada","Conferir dispensa",IF(L26="Recolhida",IF(OR(N26="Recebido",N26="Não se aplica"),"Concluído","Conferir comprovante"),IF(M26="","Informar vencimento",IF(M26&lt;Premissas!$J$6,"Vencido - conferir",IF(M26&lt;=Premissas!$J$6+Premissas!$J$4,"Vence em breve",IF(AND(J26&lt;&gt;"",J26&gt;=Premissas!$J$5),"Revisar valor","Em acompanhamento")))))))))</f>
        <v/>
      </c>
      <c r="Q26">
        <f>IFERROR(INDEX(Premissas!$A$4:$A$10,ROW()-4),"")</f>
        <v/>
      </c>
      <c r="R26">
        <f>IFERROR(INDEX(Premissas!$C$4:$C$8,ROW()-4),"")</f>
        <v/>
      </c>
      <c r="S26">
        <f>IFERROR(INDEX(Premissas!$E$4:$E$7,ROW()-4),"")</f>
        <v/>
      </c>
      <c r="T26">
        <f>IFERROR(INDEX(Premissas!$G$4:$G$7,ROW()-4),"")</f>
        <v/>
      </c>
    </row>
    <row r="27" ht="24" customHeight="1">
      <c r="A27" s="18" t="n"/>
      <c r="B27" s="18" t="n"/>
      <c r="C27" s="36" t="n"/>
      <c r="D27" s="18" t="n"/>
      <c r="E27" s="18" t="n"/>
      <c r="F27" s="36" t="n"/>
      <c r="G27" s="20" t="n"/>
      <c r="H27" s="37" t="n"/>
      <c r="I27" s="22" t="n"/>
      <c r="J27" s="31">
        <f>IF(OR(H27="",I27=""),"",IFERROR(H27*I27,""))</f>
        <v/>
      </c>
      <c r="K27" s="18" t="n"/>
      <c r="L27" s="20" t="n"/>
      <c r="M27" s="36" t="n"/>
      <c r="N27" s="20" t="n"/>
      <c r="O27" s="18" t="n"/>
      <c r="P27" s="24">
        <f>IF(COUNTA(A27:I27,K27:O27)=0,"",IF(L27="Cancelada","Sem ação",IF(OR(A27="",B27="",C27="",D27="",E27="",F27="",G27="",H27="",I27="",K27="",L27="",N27=""),"Completar dados",IF(L27="Dispensada","Conferir dispensa",IF(L27="Recolhida",IF(OR(N27="Recebido",N27="Não se aplica"),"Concluído","Conferir comprovante"),IF(M27="","Informar vencimento",IF(M27&lt;Premissas!$J$6,"Vencido - conferir",IF(M27&lt;=Premissas!$J$6+Premissas!$J$4,"Vence em breve",IF(AND(J27&lt;&gt;"",J27&gt;=Premissas!$J$5),"Revisar valor","Em acompanhamento")))))))))</f>
        <v/>
      </c>
      <c r="Q27">
        <f>IFERROR(INDEX(Premissas!$A$4:$A$10,ROW()-4),"")</f>
        <v/>
      </c>
      <c r="R27">
        <f>IFERROR(INDEX(Premissas!$C$4:$C$8,ROW()-4),"")</f>
        <v/>
      </c>
      <c r="S27">
        <f>IFERROR(INDEX(Premissas!$E$4:$E$7,ROW()-4),"")</f>
        <v/>
      </c>
      <c r="T27">
        <f>IFERROR(INDEX(Premissas!$G$4:$G$7,ROW()-4),"")</f>
        <v/>
      </c>
    </row>
    <row r="28" ht="24" customHeight="1">
      <c r="A28" s="18" t="n"/>
      <c r="B28" s="18" t="n"/>
      <c r="C28" s="36" t="n"/>
      <c r="D28" s="18" t="n"/>
      <c r="E28" s="18" t="n"/>
      <c r="F28" s="36" t="n"/>
      <c r="G28" s="20" t="n"/>
      <c r="H28" s="37" t="n"/>
      <c r="I28" s="22" t="n"/>
      <c r="J28" s="30">
        <f>IF(OR(H28="",I28=""),"",IFERROR(H28*I28,""))</f>
        <v/>
      </c>
      <c r="K28" s="18" t="n"/>
      <c r="L28" s="20" t="n"/>
      <c r="M28" s="36" t="n"/>
      <c r="N28" s="20" t="n"/>
      <c r="O28" s="18" t="n"/>
      <c r="P28" s="23">
        <f>IF(COUNTA(A28:I28,K28:O28)=0,"",IF(L28="Cancelada","Sem ação",IF(OR(A28="",B28="",C28="",D28="",E28="",F28="",G28="",H28="",I28="",K28="",L28="",N28=""),"Completar dados",IF(L28="Dispensada","Conferir dispensa",IF(L28="Recolhida",IF(OR(N28="Recebido",N28="Não se aplica"),"Concluído","Conferir comprovante"),IF(M28="","Informar vencimento",IF(M28&lt;Premissas!$J$6,"Vencido - conferir",IF(M28&lt;=Premissas!$J$6+Premissas!$J$4,"Vence em breve",IF(AND(J28&lt;&gt;"",J28&gt;=Premissas!$J$5),"Revisar valor","Em acompanhamento")))))))))</f>
        <v/>
      </c>
      <c r="Q28">
        <f>IFERROR(INDEX(Premissas!$A$4:$A$10,ROW()-4),"")</f>
        <v/>
      </c>
      <c r="R28">
        <f>IFERROR(INDEX(Premissas!$C$4:$C$8,ROW()-4),"")</f>
        <v/>
      </c>
      <c r="S28">
        <f>IFERROR(INDEX(Premissas!$E$4:$E$7,ROW()-4),"")</f>
        <v/>
      </c>
      <c r="T28">
        <f>IFERROR(INDEX(Premissas!$G$4:$G$7,ROW()-4),"")</f>
        <v/>
      </c>
    </row>
    <row r="29" ht="24" customHeight="1">
      <c r="A29" s="18" t="n"/>
      <c r="B29" s="18" t="n"/>
      <c r="C29" s="36" t="n"/>
      <c r="D29" s="18" t="n"/>
      <c r="E29" s="18" t="n"/>
      <c r="F29" s="36" t="n"/>
      <c r="G29" s="20" t="n"/>
      <c r="H29" s="37" t="n"/>
      <c r="I29" s="22" t="n"/>
      <c r="J29" s="31">
        <f>IF(OR(H29="",I29=""),"",IFERROR(H29*I29,""))</f>
        <v/>
      </c>
      <c r="K29" s="18" t="n"/>
      <c r="L29" s="20" t="n"/>
      <c r="M29" s="36" t="n"/>
      <c r="N29" s="20" t="n"/>
      <c r="O29" s="18" t="n"/>
      <c r="P29" s="24">
        <f>IF(COUNTA(A29:I29,K29:O29)=0,"",IF(L29="Cancelada","Sem ação",IF(OR(A29="",B29="",C29="",D29="",E29="",F29="",G29="",H29="",I29="",K29="",L29="",N29=""),"Completar dados",IF(L29="Dispensada","Conferir dispensa",IF(L29="Recolhida",IF(OR(N29="Recebido",N29="Não se aplica"),"Concluído","Conferir comprovante"),IF(M29="","Informar vencimento",IF(M29&lt;Premissas!$J$6,"Vencido - conferir",IF(M29&lt;=Premissas!$J$6+Premissas!$J$4,"Vence em breve",IF(AND(J29&lt;&gt;"",J29&gt;=Premissas!$J$5),"Revisar valor","Em acompanhamento")))))))))</f>
        <v/>
      </c>
      <c r="Q29">
        <f>IFERROR(INDEX(Premissas!$A$4:$A$10,ROW()-4),"")</f>
        <v/>
      </c>
      <c r="R29">
        <f>IFERROR(INDEX(Premissas!$C$4:$C$8,ROW()-4),"")</f>
        <v/>
      </c>
      <c r="S29">
        <f>IFERROR(INDEX(Premissas!$E$4:$E$7,ROW()-4),"")</f>
        <v/>
      </c>
      <c r="T29">
        <f>IFERROR(INDEX(Premissas!$G$4:$G$7,ROW()-4),"")</f>
        <v/>
      </c>
    </row>
    <row r="30" ht="24" customHeight="1">
      <c r="A30" s="18" t="n"/>
      <c r="B30" s="18" t="n"/>
      <c r="C30" s="36" t="n"/>
      <c r="D30" s="18" t="n"/>
      <c r="E30" s="18" t="n"/>
      <c r="F30" s="36" t="n"/>
      <c r="G30" s="20" t="n"/>
      <c r="H30" s="37" t="n"/>
      <c r="I30" s="22" t="n"/>
      <c r="J30" s="30">
        <f>IF(OR(H30="",I30=""),"",IFERROR(H30*I30,""))</f>
        <v/>
      </c>
      <c r="K30" s="18" t="n"/>
      <c r="L30" s="20" t="n"/>
      <c r="M30" s="36" t="n"/>
      <c r="N30" s="20" t="n"/>
      <c r="O30" s="18" t="n"/>
      <c r="P30" s="23">
        <f>IF(COUNTA(A30:I30,K30:O30)=0,"",IF(L30="Cancelada","Sem ação",IF(OR(A30="",B30="",C30="",D30="",E30="",F30="",G30="",H30="",I30="",K30="",L30="",N30=""),"Completar dados",IF(L30="Dispensada","Conferir dispensa",IF(L30="Recolhida",IF(OR(N30="Recebido",N30="Não se aplica"),"Concluído","Conferir comprovante"),IF(M30="","Informar vencimento",IF(M30&lt;Premissas!$J$6,"Vencido - conferir",IF(M30&lt;=Premissas!$J$6+Premissas!$J$4,"Vence em breve",IF(AND(J30&lt;&gt;"",J30&gt;=Premissas!$J$5),"Revisar valor","Em acompanhamento")))))))))</f>
        <v/>
      </c>
      <c r="Q30">
        <f>IFERROR(INDEX(Premissas!$A$4:$A$10,ROW()-4),"")</f>
        <v/>
      </c>
      <c r="R30">
        <f>IFERROR(INDEX(Premissas!$C$4:$C$8,ROW()-4),"")</f>
        <v/>
      </c>
      <c r="S30">
        <f>IFERROR(INDEX(Premissas!$E$4:$E$7,ROW()-4),"")</f>
        <v/>
      </c>
      <c r="T30">
        <f>IFERROR(INDEX(Premissas!$G$4:$G$7,ROW()-4),"")</f>
        <v/>
      </c>
    </row>
    <row r="31" ht="24" customHeight="1">
      <c r="A31" s="18" t="n"/>
      <c r="B31" s="18" t="n"/>
      <c r="C31" s="36" t="n"/>
      <c r="D31" s="18" t="n"/>
      <c r="E31" s="18" t="n"/>
      <c r="F31" s="36" t="n"/>
      <c r="G31" s="20" t="n"/>
      <c r="H31" s="37" t="n"/>
      <c r="I31" s="22" t="n"/>
      <c r="J31" s="31">
        <f>IF(OR(H31="",I31=""),"",IFERROR(H31*I31,""))</f>
        <v/>
      </c>
      <c r="K31" s="18" t="n"/>
      <c r="L31" s="20" t="n"/>
      <c r="M31" s="36" t="n"/>
      <c r="N31" s="20" t="n"/>
      <c r="O31" s="18" t="n"/>
      <c r="P31" s="24">
        <f>IF(COUNTA(A31:I31,K31:O31)=0,"",IF(L31="Cancelada","Sem ação",IF(OR(A31="",B31="",C31="",D31="",E31="",F31="",G31="",H31="",I31="",K31="",L31="",N31=""),"Completar dados",IF(L31="Dispensada","Conferir dispensa",IF(L31="Recolhida",IF(OR(N31="Recebido",N31="Não se aplica"),"Concluído","Conferir comprovante"),IF(M31="","Informar vencimento",IF(M31&lt;Premissas!$J$6,"Vencido - conferir",IF(M31&lt;=Premissas!$J$6+Premissas!$J$4,"Vence em breve",IF(AND(J31&lt;&gt;"",J31&gt;=Premissas!$J$5),"Revisar valor","Em acompanhamento")))))))))</f>
        <v/>
      </c>
      <c r="Q31">
        <f>IFERROR(INDEX(Premissas!$A$4:$A$10,ROW()-4),"")</f>
        <v/>
      </c>
      <c r="R31">
        <f>IFERROR(INDEX(Premissas!$C$4:$C$8,ROW()-4),"")</f>
        <v/>
      </c>
      <c r="S31">
        <f>IFERROR(INDEX(Premissas!$E$4:$E$7,ROW()-4),"")</f>
        <v/>
      </c>
      <c r="T31">
        <f>IFERROR(INDEX(Premissas!$G$4:$G$7,ROW()-4),"")</f>
        <v/>
      </c>
    </row>
    <row r="32" ht="24" customHeight="1">
      <c r="A32" s="18" t="n"/>
      <c r="B32" s="18" t="n"/>
      <c r="C32" s="36" t="n"/>
      <c r="D32" s="18" t="n"/>
      <c r="E32" s="18" t="n"/>
      <c r="F32" s="36" t="n"/>
      <c r="G32" s="20" t="n"/>
      <c r="H32" s="37" t="n"/>
      <c r="I32" s="22" t="n"/>
      <c r="J32" s="30">
        <f>IF(OR(H32="",I32=""),"",IFERROR(H32*I32,""))</f>
        <v/>
      </c>
      <c r="K32" s="18" t="n"/>
      <c r="L32" s="20" t="n"/>
      <c r="M32" s="36" t="n"/>
      <c r="N32" s="20" t="n"/>
      <c r="O32" s="18" t="n"/>
      <c r="P32" s="23">
        <f>IF(COUNTA(A32:I32,K32:O32)=0,"",IF(L32="Cancelada","Sem ação",IF(OR(A32="",B32="",C32="",D32="",E32="",F32="",G32="",H32="",I32="",K32="",L32="",N32=""),"Completar dados",IF(L32="Dispensada","Conferir dispensa",IF(L32="Recolhida",IF(OR(N32="Recebido",N32="Não se aplica"),"Concluído","Conferir comprovante"),IF(M32="","Informar vencimento",IF(M32&lt;Premissas!$J$6,"Vencido - conferir",IF(M32&lt;=Premissas!$J$6+Premissas!$J$4,"Vence em breve",IF(AND(J32&lt;&gt;"",J32&gt;=Premissas!$J$5),"Revisar valor","Em acompanhamento")))))))))</f>
        <v/>
      </c>
      <c r="Q32">
        <f>IFERROR(INDEX(Premissas!$A$4:$A$10,ROW()-4),"")</f>
        <v/>
      </c>
      <c r="R32">
        <f>IFERROR(INDEX(Premissas!$C$4:$C$8,ROW()-4),"")</f>
        <v/>
      </c>
      <c r="S32">
        <f>IFERROR(INDEX(Premissas!$E$4:$E$7,ROW()-4),"")</f>
        <v/>
      </c>
      <c r="T32">
        <f>IFERROR(INDEX(Premissas!$G$4:$G$7,ROW()-4),"")</f>
        <v/>
      </c>
    </row>
    <row r="33" ht="24" customHeight="1">
      <c r="A33" s="18" t="n"/>
      <c r="B33" s="18" t="n"/>
      <c r="C33" s="36" t="n"/>
      <c r="D33" s="18" t="n"/>
      <c r="E33" s="18" t="n"/>
      <c r="F33" s="36" t="n"/>
      <c r="G33" s="20" t="n"/>
      <c r="H33" s="37" t="n"/>
      <c r="I33" s="22" t="n"/>
      <c r="J33" s="31">
        <f>IF(OR(H33="",I33=""),"",IFERROR(H33*I33,""))</f>
        <v/>
      </c>
      <c r="K33" s="18" t="n"/>
      <c r="L33" s="20" t="n"/>
      <c r="M33" s="36" t="n"/>
      <c r="N33" s="20" t="n"/>
      <c r="O33" s="18" t="n"/>
      <c r="P33" s="24">
        <f>IF(COUNTA(A33:I33,K33:O33)=0,"",IF(L33="Cancelada","Sem ação",IF(OR(A33="",B33="",C33="",D33="",E33="",F33="",G33="",H33="",I33="",K33="",L33="",N33=""),"Completar dados",IF(L33="Dispensada","Conferir dispensa",IF(L33="Recolhida",IF(OR(N33="Recebido",N33="Não se aplica"),"Concluído","Conferir comprovante"),IF(M33="","Informar vencimento",IF(M33&lt;Premissas!$J$6,"Vencido - conferir",IF(M33&lt;=Premissas!$J$6+Premissas!$J$4,"Vence em breve",IF(AND(J33&lt;&gt;"",J33&gt;=Premissas!$J$5),"Revisar valor","Em acompanhamento")))))))))</f>
        <v/>
      </c>
      <c r="Q33">
        <f>IFERROR(INDEX(Premissas!$A$4:$A$10,ROW()-4),"")</f>
        <v/>
      </c>
      <c r="R33">
        <f>IFERROR(INDEX(Premissas!$C$4:$C$8,ROW()-4),"")</f>
        <v/>
      </c>
      <c r="S33">
        <f>IFERROR(INDEX(Premissas!$E$4:$E$7,ROW()-4),"")</f>
        <v/>
      </c>
      <c r="T33">
        <f>IFERROR(INDEX(Premissas!$G$4:$G$7,ROW()-4),"")</f>
        <v/>
      </c>
    </row>
    <row r="34" ht="24" customHeight="1">
      <c r="A34" s="18" t="n"/>
      <c r="B34" s="18" t="n"/>
      <c r="C34" s="36" t="n"/>
      <c r="D34" s="18" t="n"/>
      <c r="E34" s="18" t="n"/>
      <c r="F34" s="36" t="n"/>
      <c r="G34" s="20" t="n"/>
      <c r="H34" s="37" t="n"/>
      <c r="I34" s="22" t="n"/>
      <c r="J34" s="30">
        <f>IF(OR(H34="",I34=""),"",IFERROR(H34*I34,""))</f>
        <v/>
      </c>
      <c r="K34" s="18" t="n"/>
      <c r="L34" s="20" t="n"/>
      <c r="M34" s="36" t="n"/>
      <c r="N34" s="20" t="n"/>
      <c r="O34" s="18" t="n"/>
      <c r="P34" s="23">
        <f>IF(COUNTA(A34:I34,K34:O34)=0,"",IF(L34="Cancelada","Sem ação",IF(OR(A34="",B34="",C34="",D34="",E34="",F34="",G34="",H34="",I34="",K34="",L34="",N34=""),"Completar dados",IF(L34="Dispensada","Conferir dispensa",IF(L34="Recolhida",IF(OR(N34="Recebido",N34="Não se aplica"),"Concluído","Conferir comprovante"),IF(M34="","Informar vencimento",IF(M34&lt;Premissas!$J$6,"Vencido - conferir",IF(M34&lt;=Premissas!$J$6+Premissas!$J$4,"Vence em breve",IF(AND(J34&lt;&gt;"",J34&gt;=Premissas!$J$5),"Revisar valor","Em acompanhamento")))))))))</f>
        <v/>
      </c>
      <c r="Q34">
        <f>IFERROR(INDEX(Premissas!$A$4:$A$10,ROW()-4),"")</f>
        <v/>
      </c>
      <c r="R34">
        <f>IFERROR(INDEX(Premissas!$C$4:$C$8,ROW()-4),"")</f>
        <v/>
      </c>
      <c r="S34">
        <f>IFERROR(INDEX(Premissas!$E$4:$E$7,ROW()-4),"")</f>
        <v/>
      </c>
      <c r="T34">
        <f>IFERROR(INDEX(Premissas!$G$4:$G$7,ROW()-4),"")</f>
        <v/>
      </c>
    </row>
    <row r="35" ht="24" customHeight="1">
      <c r="A35" s="18" t="n"/>
      <c r="B35" s="18" t="n"/>
      <c r="C35" s="36" t="n"/>
      <c r="D35" s="18" t="n"/>
      <c r="E35" s="18" t="n"/>
      <c r="F35" s="36" t="n"/>
      <c r="G35" s="20" t="n"/>
      <c r="H35" s="37" t="n"/>
      <c r="I35" s="22" t="n"/>
      <c r="J35" s="31">
        <f>IF(OR(H35="",I35=""),"",IFERROR(H35*I35,""))</f>
        <v/>
      </c>
      <c r="K35" s="18" t="n"/>
      <c r="L35" s="20" t="n"/>
      <c r="M35" s="36" t="n"/>
      <c r="N35" s="20" t="n"/>
      <c r="O35" s="18" t="n"/>
      <c r="P35" s="24">
        <f>IF(COUNTA(A35:I35,K35:O35)=0,"",IF(L35="Cancelada","Sem ação",IF(OR(A35="",B35="",C35="",D35="",E35="",F35="",G35="",H35="",I35="",K35="",L35="",N35=""),"Completar dados",IF(L35="Dispensada","Conferir dispensa",IF(L35="Recolhida",IF(OR(N35="Recebido",N35="Não se aplica"),"Concluído","Conferir comprovante"),IF(M35="","Informar vencimento",IF(M35&lt;Premissas!$J$6,"Vencido - conferir",IF(M35&lt;=Premissas!$J$6+Premissas!$J$4,"Vence em breve",IF(AND(J35&lt;&gt;"",J35&gt;=Premissas!$J$5),"Revisar valor","Em acompanhamento")))))))))</f>
        <v/>
      </c>
      <c r="Q35">
        <f>IFERROR(INDEX(Premissas!$A$4:$A$10,ROW()-4),"")</f>
        <v/>
      </c>
      <c r="R35">
        <f>IFERROR(INDEX(Premissas!$C$4:$C$8,ROW()-4),"")</f>
        <v/>
      </c>
      <c r="S35">
        <f>IFERROR(INDEX(Premissas!$E$4:$E$7,ROW()-4),"")</f>
        <v/>
      </c>
      <c r="T35">
        <f>IFERROR(INDEX(Premissas!$G$4:$G$7,ROW()-4),"")</f>
        <v/>
      </c>
    </row>
    <row r="36" ht="24" customHeight="1">
      <c r="A36" s="18" t="n"/>
      <c r="B36" s="18" t="n"/>
      <c r="C36" s="36" t="n"/>
      <c r="D36" s="18" t="n"/>
      <c r="E36" s="18" t="n"/>
      <c r="F36" s="36" t="n"/>
      <c r="G36" s="20" t="n"/>
      <c r="H36" s="37" t="n"/>
      <c r="I36" s="22" t="n"/>
      <c r="J36" s="30">
        <f>IF(OR(H36="",I36=""),"",IFERROR(H36*I36,""))</f>
        <v/>
      </c>
      <c r="K36" s="18" t="n"/>
      <c r="L36" s="20" t="n"/>
      <c r="M36" s="36" t="n"/>
      <c r="N36" s="20" t="n"/>
      <c r="O36" s="18" t="n"/>
      <c r="P36" s="23">
        <f>IF(COUNTA(A36:I36,K36:O36)=0,"",IF(L36="Cancelada","Sem ação",IF(OR(A36="",B36="",C36="",D36="",E36="",F36="",G36="",H36="",I36="",K36="",L36="",N36=""),"Completar dados",IF(L36="Dispensada","Conferir dispensa",IF(L36="Recolhida",IF(OR(N36="Recebido",N36="Não se aplica"),"Concluído","Conferir comprovante"),IF(M36="","Informar vencimento",IF(M36&lt;Premissas!$J$6,"Vencido - conferir",IF(M36&lt;=Premissas!$J$6+Premissas!$J$4,"Vence em breve",IF(AND(J36&lt;&gt;"",J36&gt;=Premissas!$J$5),"Revisar valor","Em acompanhamento")))))))))</f>
        <v/>
      </c>
      <c r="Q36">
        <f>IFERROR(INDEX(Premissas!$A$4:$A$10,ROW()-4),"")</f>
        <v/>
      </c>
      <c r="R36">
        <f>IFERROR(INDEX(Premissas!$C$4:$C$8,ROW()-4),"")</f>
        <v/>
      </c>
      <c r="S36">
        <f>IFERROR(INDEX(Premissas!$E$4:$E$7,ROW()-4),"")</f>
        <v/>
      </c>
      <c r="T36">
        <f>IFERROR(INDEX(Premissas!$G$4:$G$7,ROW()-4),"")</f>
        <v/>
      </c>
    </row>
    <row r="37" ht="24" customHeight="1">
      <c r="A37" s="18" t="n"/>
      <c r="B37" s="18" t="n"/>
      <c r="C37" s="36" t="n"/>
      <c r="D37" s="18" t="n"/>
      <c r="E37" s="18" t="n"/>
      <c r="F37" s="36" t="n"/>
      <c r="G37" s="20" t="n"/>
      <c r="H37" s="37" t="n"/>
      <c r="I37" s="22" t="n"/>
      <c r="J37" s="31">
        <f>IF(OR(H37="",I37=""),"",IFERROR(H37*I37,""))</f>
        <v/>
      </c>
      <c r="K37" s="18" t="n"/>
      <c r="L37" s="20" t="n"/>
      <c r="M37" s="36" t="n"/>
      <c r="N37" s="20" t="n"/>
      <c r="O37" s="18" t="n"/>
      <c r="P37" s="24">
        <f>IF(COUNTA(A37:I37,K37:O37)=0,"",IF(L37="Cancelada","Sem ação",IF(OR(A37="",B37="",C37="",D37="",E37="",F37="",G37="",H37="",I37="",K37="",L37="",N37=""),"Completar dados",IF(L37="Dispensada","Conferir dispensa",IF(L37="Recolhida",IF(OR(N37="Recebido",N37="Não se aplica"),"Concluído","Conferir comprovante"),IF(M37="","Informar vencimento",IF(M37&lt;Premissas!$J$6,"Vencido - conferir",IF(M37&lt;=Premissas!$J$6+Premissas!$J$4,"Vence em breve",IF(AND(J37&lt;&gt;"",J37&gt;=Premissas!$J$5),"Revisar valor","Em acompanhamento")))))))))</f>
        <v/>
      </c>
      <c r="Q37">
        <f>IFERROR(INDEX(Premissas!$A$4:$A$10,ROW()-4),"")</f>
        <v/>
      </c>
      <c r="R37">
        <f>IFERROR(INDEX(Premissas!$C$4:$C$8,ROW()-4),"")</f>
        <v/>
      </c>
      <c r="S37">
        <f>IFERROR(INDEX(Premissas!$E$4:$E$7,ROW()-4),"")</f>
        <v/>
      </c>
      <c r="T37">
        <f>IFERROR(INDEX(Premissas!$G$4:$G$7,ROW()-4),"")</f>
        <v/>
      </c>
    </row>
    <row r="38" ht="24" customHeight="1">
      <c r="A38" s="18" t="n"/>
      <c r="B38" s="18" t="n"/>
      <c r="C38" s="36" t="n"/>
      <c r="D38" s="18" t="n"/>
      <c r="E38" s="18" t="n"/>
      <c r="F38" s="36" t="n"/>
      <c r="G38" s="20" t="n"/>
      <c r="H38" s="37" t="n"/>
      <c r="I38" s="22" t="n"/>
      <c r="J38" s="30">
        <f>IF(OR(H38="",I38=""),"",IFERROR(H38*I38,""))</f>
        <v/>
      </c>
      <c r="K38" s="18" t="n"/>
      <c r="L38" s="20" t="n"/>
      <c r="M38" s="36" t="n"/>
      <c r="N38" s="20" t="n"/>
      <c r="O38" s="18" t="n"/>
      <c r="P38" s="23">
        <f>IF(COUNTA(A38:I38,K38:O38)=0,"",IF(L38="Cancelada","Sem ação",IF(OR(A38="",B38="",C38="",D38="",E38="",F38="",G38="",H38="",I38="",K38="",L38="",N38=""),"Completar dados",IF(L38="Dispensada","Conferir dispensa",IF(L38="Recolhida",IF(OR(N38="Recebido",N38="Não se aplica"),"Concluído","Conferir comprovante"),IF(M38="","Informar vencimento",IF(M38&lt;Premissas!$J$6,"Vencido - conferir",IF(M38&lt;=Premissas!$J$6+Premissas!$J$4,"Vence em breve",IF(AND(J38&lt;&gt;"",J38&gt;=Premissas!$J$5),"Revisar valor","Em acompanhamento")))))))))</f>
        <v/>
      </c>
      <c r="Q38">
        <f>IFERROR(INDEX(Premissas!$A$4:$A$10,ROW()-4),"")</f>
        <v/>
      </c>
      <c r="R38">
        <f>IFERROR(INDEX(Premissas!$C$4:$C$8,ROW()-4),"")</f>
        <v/>
      </c>
      <c r="S38">
        <f>IFERROR(INDEX(Premissas!$E$4:$E$7,ROW()-4),"")</f>
        <v/>
      </c>
      <c r="T38">
        <f>IFERROR(INDEX(Premissas!$G$4:$G$7,ROW()-4),"")</f>
        <v/>
      </c>
    </row>
    <row r="39" ht="24" customHeight="1">
      <c r="A39" s="18" t="n"/>
      <c r="B39" s="18" t="n"/>
      <c r="C39" s="36" t="n"/>
      <c r="D39" s="18" t="n"/>
      <c r="E39" s="18" t="n"/>
      <c r="F39" s="36" t="n"/>
      <c r="G39" s="20" t="n"/>
      <c r="H39" s="37" t="n"/>
      <c r="I39" s="22" t="n"/>
      <c r="J39" s="31">
        <f>IF(OR(H39="",I39=""),"",IFERROR(H39*I39,""))</f>
        <v/>
      </c>
      <c r="K39" s="18" t="n"/>
      <c r="L39" s="20" t="n"/>
      <c r="M39" s="36" t="n"/>
      <c r="N39" s="20" t="n"/>
      <c r="O39" s="18" t="n"/>
      <c r="P39" s="24">
        <f>IF(COUNTA(A39:I39,K39:O39)=0,"",IF(L39="Cancelada","Sem ação",IF(OR(A39="",B39="",C39="",D39="",E39="",F39="",G39="",H39="",I39="",K39="",L39="",N39=""),"Completar dados",IF(L39="Dispensada","Conferir dispensa",IF(L39="Recolhida",IF(OR(N39="Recebido",N39="Não se aplica"),"Concluído","Conferir comprovante"),IF(M39="","Informar vencimento",IF(M39&lt;Premissas!$J$6,"Vencido - conferir",IF(M39&lt;=Premissas!$J$6+Premissas!$J$4,"Vence em breve",IF(AND(J39&lt;&gt;"",J39&gt;=Premissas!$J$5),"Revisar valor","Em acompanhamento")))))))))</f>
        <v/>
      </c>
      <c r="Q39">
        <f>IFERROR(INDEX(Premissas!$A$4:$A$10,ROW()-4),"")</f>
        <v/>
      </c>
      <c r="R39">
        <f>IFERROR(INDEX(Premissas!$C$4:$C$8,ROW()-4),"")</f>
        <v/>
      </c>
      <c r="S39">
        <f>IFERROR(INDEX(Premissas!$E$4:$E$7,ROW()-4),"")</f>
        <v/>
      </c>
      <c r="T39">
        <f>IFERROR(INDEX(Premissas!$G$4:$G$7,ROW()-4),"")</f>
        <v/>
      </c>
    </row>
    <row r="40" ht="24" customHeight="1">
      <c r="A40" s="18" t="n"/>
      <c r="B40" s="18" t="n"/>
      <c r="C40" s="36" t="n"/>
      <c r="D40" s="18" t="n"/>
      <c r="E40" s="18" t="n"/>
      <c r="F40" s="36" t="n"/>
      <c r="G40" s="20" t="n"/>
      <c r="H40" s="37" t="n"/>
      <c r="I40" s="22" t="n"/>
      <c r="J40" s="30">
        <f>IF(OR(H40="",I40=""),"",IFERROR(H40*I40,""))</f>
        <v/>
      </c>
      <c r="K40" s="18" t="n"/>
      <c r="L40" s="20" t="n"/>
      <c r="M40" s="36" t="n"/>
      <c r="N40" s="20" t="n"/>
      <c r="O40" s="18" t="n"/>
      <c r="P40" s="23">
        <f>IF(COUNTA(A40:I40,K40:O40)=0,"",IF(L40="Cancelada","Sem ação",IF(OR(A40="",B40="",C40="",D40="",E40="",F40="",G40="",H40="",I40="",K40="",L40="",N40=""),"Completar dados",IF(L40="Dispensada","Conferir dispensa",IF(L40="Recolhida",IF(OR(N40="Recebido",N40="Não se aplica"),"Concluído","Conferir comprovante"),IF(M40="","Informar vencimento",IF(M40&lt;Premissas!$J$6,"Vencido - conferir",IF(M40&lt;=Premissas!$J$6+Premissas!$J$4,"Vence em breve",IF(AND(J40&lt;&gt;"",J40&gt;=Premissas!$J$5),"Revisar valor","Em acompanhamento")))))))))</f>
        <v/>
      </c>
      <c r="Q40">
        <f>IFERROR(INDEX(Premissas!$A$4:$A$10,ROW()-4),"")</f>
        <v/>
      </c>
      <c r="R40">
        <f>IFERROR(INDEX(Premissas!$C$4:$C$8,ROW()-4),"")</f>
        <v/>
      </c>
      <c r="S40">
        <f>IFERROR(INDEX(Premissas!$E$4:$E$7,ROW()-4),"")</f>
        <v/>
      </c>
      <c r="T40">
        <f>IFERROR(INDEX(Premissas!$G$4:$G$7,ROW()-4),"")</f>
        <v/>
      </c>
    </row>
    <row r="41" ht="24" customHeight="1">
      <c r="A41" s="18" t="n"/>
      <c r="B41" s="18" t="n"/>
      <c r="C41" s="36" t="n"/>
      <c r="D41" s="18" t="n"/>
      <c r="E41" s="18" t="n"/>
      <c r="F41" s="36" t="n"/>
      <c r="G41" s="20" t="n"/>
      <c r="H41" s="37" t="n"/>
      <c r="I41" s="22" t="n"/>
      <c r="J41" s="31">
        <f>IF(OR(H41="",I41=""),"",IFERROR(H41*I41,""))</f>
        <v/>
      </c>
      <c r="K41" s="18" t="n"/>
      <c r="L41" s="20" t="n"/>
      <c r="M41" s="36" t="n"/>
      <c r="N41" s="20" t="n"/>
      <c r="O41" s="18" t="n"/>
      <c r="P41" s="24">
        <f>IF(COUNTA(A41:I41,K41:O41)=0,"",IF(L41="Cancelada","Sem ação",IF(OR(A41="",B41="",C41="",D41="",E41="",F41="",G41="",H41="",I41="",K41="",L41="",N41=""),"Completar dados",IF(L41="Dispensada","Conferir dispensa",IF(L41="Recolhida",IF(OR(N41="Recebido",N41="Não se aplica"),"Concluído","Conferir comprovante"),IF(M41="","Informar vencimento",IF(M41&lt;Premissas!$J$6,"Vencido - conferir",IF(M41&lt;=Premissas!$J$6+Premissas!$J$4,"Vence em breve",IF(AND(J41&lt;&gt;"",J41&gt;=Premissas!$J$5),"Revisar valor","Em acompanhamento")))))))))</f>
        <v/>
      </c>
      <c r="Q41">
        <f>IFERROR(INDEX(Premissas!$A$4:$A$10,ROW()-4),"")</f>
        <v/>
      </c>
      <c r="R41">
        <f>IFERROR(INDEX(Premissas!$C$4:$C$8,ROW()-4),"")</f>
        <v/>
      </c>
      <c r="S41">
        <f>IFERROR(INDEX(Premissas!$E$4:$E$7,ROW()-4),"")</f>
        <v/>
      </c>
      <c r="T41">
        <f>IFERROR(INDEX(Premissas!$G$4:$G$7,ROW()-4),"")</f>
        <v/>
      </c>
    </row>
    <row r="42" ht="24" customHeight="1">
      <c r="A42" s="18" t="n"/>
      <c r="B42" s="18" t="n"/>
      <c r="C42" s="36" t="n"/>
      <c r="D42" s="18" t="n"/>
      <c r="E42" s="18" t="n"/>
      <c r="F42" s="36" t="n"/>
      <c r="G42" s="20" t="n"/>
      <c r="H42" s="37" t="n"/>
      <c r="I42" s="22" t="n"/>
      <c r="J42" s="30">
        <f>IF(OR(H42="",I42=""),"",IFERROR(H42*I42,""))</f>
        <v/>
      </c>
      <c r="K42" s="18" t="n"/>
      <c r="L42" s="20" t="n"/>
      <c r="M42" s="36" t="n"/>
      <c r="N42" s="20" t="n"/>
      <c r="O42" s="18" t="n"/>
      <c r="P42" s="23">
        <f>IF(COUNTA(A42:I42,K42:O42)=0,"",IF(L42="Cancelada","Sem ação",IF(OR(A42="",B42="",C42="",D42="",E42="",F42="",G42="",H42="",I42="",K42="",L42="",N42=""),"Completar dados",IF(L42="Dispensada","Conferir dispensa",IF(L42="Recolhida",IF(OR(N42="Recebido",N42="Não se aplica"),"Concluído","Conferir comprovante"),IF(M42="","Informar vencimento",IF(M42&lt;Premissas!$J$6,"Vencido - conferir",IF(M42&lt;=Premissas!$J$6+Premissas!$J$4,"Vence em breve",IF(AND(J42&lt;&gt;"",J42&gt;=Premissas!$J$5),"Revisar valor","Em acompanhamento")))))))))</f>
        <v/>
      </c>
      <c r="Q42">
        <f>IFERROR(INDEX(Premissas!$A$4:$A$10,ROW()-4),"")</f>
        <v/>
      </c>
      <c r="R42">
        <f>IFERROR(INDEX(Premissas!$C$4:$C$8,ROW()-4),"")</f>
        <v/>
      </c>
      <c r="S42">
        <f>IFERROR(INDEX(Premissas!$E$4:$E$7,ROW()-4),"")</f>
        <v/>
      </c>
      <c r="T42">
        <f>IFERROR(INDEX(Premissas!$G$4:$G$7,ROW()-4),"")</f>
        <v/>
      </c>
    </row>
    <row r="43" ht="24" customHeight="1">
      <c r="A43" s="18" t="n"/>
      <c r="B43" s="18" t="n"/>
      <c r="C43" s="36" t="n"/>
      <c r="D43" s="18" t="n"/>
      <c r="E43" s="18" t="n"/>
      <c r="F43" s="36" t="n"/>
      <c r="G43" s="20" t="n"/>
      <c r="H43" s="37" t="n"/>
      <c r="I43" s="22" t="n"/>
      <c r="J43" s="31">
        <f>IF(OR(H43="",I43=""),"",IFERROR(H43*I43,""))</f>
        <v/>
      </c>
      <c r="K43" s="18" t="n"/>
      <c r="L43" s="20" t="n"/>
      <c r="M43" s="36" t="n"/>
      <c r="N43" s="20" t="n"/>
      <c r="O43" s="18" t="n"/>
      <c r="P43" s="24">
        <f>IF(COUNTA(A43:I43,K43:O43)=0,"",IF(L43="Cancelada","Sem ação",IF(OR(A43="",B43="",C43="",D43="",E43="",F43="",G43="",H43="",I43="",K43="",L43="",N43=""),"Completar dados",IF(L43="Dispensada","Conferir dispensa",IF(L43="Recolhida",IF(OR(N43="Recebido",N43="Não se aplica"),"Concluído","Conferir comprovante"),IF(M43="","Informar vencimento",IF(M43&lt;Premissas!$J$6,"Vencido - conferir",IF(M43&lt;=Premissas!$J$6+Premissas!$J$4,"Vence em breve",IF(AND(J43&lt;&gt;"",J43&gt;=Premissas!$J$5),"Revisar valor","Em acompanhamento")))))))))</f>
        <v/>
      </c>
      <c r="Q43">
        <f>IFERROR(INDEX(Premissas!$A$4:$A$10,ROW()-4),"")</f>
        <v/>
      </c>
      <c r="R43">
        <f>IFERROR(INDEX(Premissas!$C$4:$C$8,ROW()-4),"")</f>
        <v/>
      </c>
      <c r="S43">
        <f>IFERROR(INDEX(Premissas!$E$4:$E$7,ROW()-4),"")</f>
        <v/>
      </c>
      <c r="T43">
        <f>IFERROR(INDEX(Premissas!$G$4:$G$7,ROW()-4),"")</f>
        <v/>
      </c>
    </row>
    <row r="44" ht="24" customHeight="1">
      <c r="A44" s="18" t="n"/>
      <c r="B44" s="18" t="n"/>
      <c r="C44" s="36" t="n"/>
      <c r="D44" s="18" t="n"/>
      <c r="E44" s="18" t="n"/>
      <c r="F44" s="36" t="n"/>
      <c r="G44" s="20" t="n"/>
      <c r="H44" s="37" t="n"/>
      <c r="I44" s="22" t="n"/>
      <c r="J44" s="30">
        <f>IF(OR(H44="",I44=""),"",IFERROR(H44*I44,""))</f>
        <v/>
      </c>
      <c r="K44" s="18" t="n"/>
      <c r="L44" s="20" t="n"/>
      <c r="M44" s="36" t="n"/>
      <c r="N44" s="20" t="n"/>
      <c r="O44" s="18" t="n"/>
      <c r="P44" s="23">
        <f>IF(COUNTA(A44:I44,K44:O44)=0,"",IF(L44="Cancelada","Sem ação",IF(OR(A44="",B44="",C44="",D44="",E44="",F44="",G44="",H44="",I44="",K44="",L44="",N44=""),"Completar dados",IF(L44="Dispensada","Conferir dispensa",IF(L44="Recolhida",IF(OR(N44="Recebido",N44="Não se aplica"),"Concluído","Conferir comprovante"),IF(M44="","Informar vencimento",IF(M44&lt;Premissas!$J$6,"Vencido - conferir",IF(M44&lt;=Premissas!$J$6+Premissas!$J$4,"Vence em breve",IF(AND(J44&lt;&gt;"",J44&gt;=Premissas!$J$5),"Revisar valor","Em acompanhamento")))))))))</f>
        <v/>
      </c>
      <c r="Q44">
        <f>IFERROR(INDEX(Premissas!$A$4:$A$10,ROW()-4),"")</f>
        <v/>
      </c>
      <c r="R44">
        <f>IFERROR(INDEX(Premissas!$C$4:$C$8,ROW()-4),"")</f>
        <v/>
      </c>
      <c r="S44">
        <f>IFERROR(INDEX(Premissas!$E$4:$E$7,ROW()-4),"")</f>
        <v/>
      </c>
      <c r="T44">
        <f>IFERROR(INDEX(Premissas!$G$4:$G$7,ROW()-4),"")</f>
        <v/>
      </c>
    </row>
    <row r="45" ht="24" customHeight="1">
      <c r="A45" s="18" t="n"/>
      <c r="B45" s="18" t="n"/>
      <c r="C45" s="36" t="n"/>
      <c r="D45" s="18" t="n"/>
      <c r="E45" s="18" t="n"/>
      <c r="F45" s="36" t="n"/>
      <c r="G45" s="20" t="n"/>
      <c r="H45" s="37" t="n"/>
      <c r="I45" s="22" t="n"/>
      <c r="J45" s="31">
        <f>IF(OR(H45="",I45=""),"",IFERROR(H45*I45,""))</f>
        <v/>
      </c>
      <c r="K45" s="18" t="n"/>
      <c r="L45" s="20" t="n"/>
      <c r="M45" s="36" t="n"/>
      <c r="N45" s="20" t="n"/>
      <c r="O45" s="18" t="n"/>
      <c r="P45" s="24">
        <f>IF(COUNTA(A45:I45,K45:O45)=0,"",IF(L45="Cancelada","Sem ação",IF(OR(A45="",B45="",C45="",D45="",E45="",F45="",G45="",H45="",I45="",K45="",L45="",N45=""),"Completar dados",IF(L45="Dispensada","Conferir dispensa",IF(L45="Recolhida",IF(OR(N45="Recebido",N45="Não se aplica"),"Concluído","Conferir comprovante"),IF(M45="","Informar vencimento",IF(M45&lt;Premissas!$J$6,"Vencido - conferir",IF(M45&lt;=Premissas!$J$6+Premissas!$J$4,"Vence em breve",IF(AND(J45&lt;&gt;"",J45&gt;=Premissas!$J$5),"Revisar valor","Em acompanhamento")))))))))</f>
        <v/>
      </c>
      <c r="Q45">
        <f>IFERROR(INDEX(Premissas!$A$4:$A$10,ROW()-4),"")</f>
        <v/>
      </c>
      <c r="R45">
        <f>IFERROR(INDEX(Premissas!$C$4:$C$8,ROW()-4),"")</f>
        <v/>
      </c>
      <c r="S45">
        <f>IFERROR(INDEX(Premissas!$E$4:$E$7,ROW()-4),"")</f>
        <v/>
      </c>
      <c r="T45">
        <f>IFERROR(INDEX(Premissas!$G$4:$G$7,ROW()-4),"")</f>
        <v/>
      </c>
    </row>
    <row r="46" ht="24" customHeight="1">
      <c r="A46" s="18" t="n"/>
      <c r="B46" s="18" t="n"/>
      <c r="C46" s="36" t="n"/>
      <c r="D46" s="18" t="n"/>
      <c r="E46" s="18" t="n"/>
      <c r="F46" s="36" t="n"/>
      <c r="G46" s="20" t="n"/>
      <c r="H46" s="37" t="n"/>
      <c r="I46" s="22" t="n"/>
      <c r="J46" s="30">
        <f>IF(OR(H46="",I46=""),"",IFERROR(H46*I46,""))</f>
        <v/>
      </c>
      <c r="K46" s="18" t="n"/>
      <c r="L46" s="20" t="n"/>
      <c r="M46" s="36" t="n"/>
      <c r="N46" s="20" t="n"/>
      <c r="O46" s="18" t="n"/>
      <c r="P46" s="23">
        <f>IF(COUNTA(A46:I46,K46:O46)=0,"",IF(L46="Cancelada","Sem ação",IF(OR(A46="",B46="",C46="",D46="",E46="",F46="",G46="",H46="",I46="",K46="",L46="",N46=""),"Completar dados",IF(L46="Dispensada","Conferir dispensa",IF(L46="Recolhida",IF(OR(N46="Recebido",N46="Não se aplica"),"Concluído","Conferir comprovante"),IF(M46="","Informar vencimento",IF(M46&lt;Premissas!$J$6,"Vencido - conferir",IF(M46&lt;=Premissas!$J$6+Premissas!$J$4,"Vence em breve",IF(AND(J46&lt;&gt;"",J46&gt;=Premissas!$J$5),"Revisar valor","Em acompanhamento")))))))))</f>
        <v/>
      </c>
      <c r="Q46">
        <f>IFERROR(INDEX(Premissas!$A$4:$A$10,ROW()-4),"")</f>
        <v/>
      </c>
      <c r="R46">
        <f>IFERROR(INDEX(Premissas!$C$4:$C$8,ROW()-4),"")</f>
        <v/>
      </c>
      <c r="S46">
        <f>IFERROR(INDEX(Premissas!$E$4:$E$7,ROW()-4),"")</f>
        <v/>
      </c>
      <c r="T46">
        <f>IFERROR(INDEX(Premissas!$G$4:$G$7,ROW()-4),"")</f>
        <v/>
      </c>
    </row>
    <row r="47" ht="24" customHeight="1">
      <c r="A47" s="18" t="n"/>
      <c r="B47" s="18" t="n"/>
      <c r="C47" s="36" t="n"/>
      <c r="D47" s="18" t="n"/>
      <c r="E47" s="18" t="n"/>
      <c r="F47" s="36" t="n"/>
      <c r="G47" s="20" t="n"/>
      <c r="H47" s="37" t="n"/>
      <c r="I47" s="22" t="n"/>
      <c r="J47" s="31">
        <f>IF(OR(H47="",I47=""),"",IFERROR(H47*I47,""))</f>
        <v/>
      </c>
      <c r="K47" s="18" t="n"/>
      <c r="L47" s="20" t="n"/>
      <c r="M47" s="36" t="n"/>
      <c r="N47" s="20" t="n"/>
      <c r="O47" s="18" t="n"/>
      <c r="P47" s="24">
        <f>IF(COUNTA(A47:I47,K47:O47)=0,"",IF(L47="Cancelada","Sem ação",IF(OR(A47="",B47="",C47="",D47="",E47="",F47="",G47="",H47="",I47="",K47="",L47="",N47=""),"Completar dados",IF(L47="Dispensada","Conferir dispensa",IF(L47="Recolhida",IF(OR(N47="Recebido",N47="Não se aplica"),"Concluído","Conferir comprovante"),IF(M47="","Informar vencimento",IF(M47&lt;Premissas!$J$6,"Vencido - conferir",IF(M47&lt;=Premissas!$J$6+Premissas!$J$4,"Vence em breve",IF(AND(J47&lt;&gt;"",J47&gt;=Premissas!$J$5),"Revisar valor","Em acompanhamento")))))))))</f>
        <v/>
      </c>
      <c r="Q47">
        <f>IFERROR(INDEX(Premissas!$A$4:$A$10,ROW()-4),"")</f>
        <v/>
      </c>
      <c r="R47">
        <f>IFERROR(INDEX(Premissas!$C$4:$C$8,ROW()-4),"")</f>
        <v/>
      </c>
      <c r="S47">
        <f>IFERROR(INDEX(Premissas!$E$4:$E$7,ROW()-4),"")</f>
        <v/>
      </c>
      <c r="T47">
        <f>IFERROR(INDEX(Premissas!$G$4:$G$7,ROW()-4),"")</f>
        <v/>
      </c>
    </row>
    <row r="48" ht="24" customHeight="1">
      <c r="A48" s="18" t="n"/>
      <c r="B48" s="18" t="n"/>
      <c r="C48" s="36" t="n"/>
      <c r="D48" s="18" t="n"/>
      <c r="E48" s="18" t="n"/>
      <c r="F48" s="36" t="n"/>
      <c r="G48" s="20" t="n"/>
      <c r="H48" s="37" t="n"/>
      <c r="I48" s="22" t="n"/>
      <c r="J48" s="30">
        <f>IF(OR(H48="",I48=""),"",IFERROR(H48*I48,""))</f>
        <v/>
      </c>
      <c r="K48" s="18" t="n"/>
      <c r="L48" s="20" t="n"/>
      <c r="M48" s="36" t="n"/>
      <c r="N48" s="20" t="n"/>
      <c r="O48" s="18" t="n"/>
      <c r="P48" s="23">
        <f>IF(COUNTA(A48:I48,K48:O48)=0,"",IF(L48="Cancelada","Sem ação",IF(OR(A48="",B48="",C48="",D48="",E48="",F48="",G48="",H48="",I48="",K48="",L48="",N48=""),"Completar dados",IF(L48="Dispensada","Conferir dispensa",IF(L48="Recolhida",IF(OR(N48="Recebido",N48="Não se aplica"),"Concluído","Conferir comprovante"),IF(M48="","Informar vencimento",IF(M48&lt;Premissas!$J$6,"Vencido - conferir",IF(M48&lt;=Premissas!$J$6+Premissas!$J$4,"Vence em breve",IF(AND(J48&lt;&gt;"",J48&gt;=Premissas!$J$5),"Revisar valor","Em acompanhamento")))))))))</f>
        <v/>
      </c>
      <c r="Q48">
        <f>IFERROR(INDEX(Premissas!$A$4:$A$10,ROW()-4),"")</f>
        <v/>
      </c>
      <c r="R48">
        <f>IFERROR(INDEX(Premissas!$C$4:$C$8,ROW()-4),"")</f>
        <v/>
      </c>
      <c r="S48">
        <f>IFERROR(INDEX(Premissas!$E$4:$E$7,ROW()-4),"")</f>
        <v/>
      </c>
      <c r="T48">
        <f>IFERROR(INDEX(Premissas!$G$4:$G$7,ROW()-4),"")</f>
        <v/>
      </c>
    </row>
    <row r="49" ht="24" customHeight="1">
      <c r="A49" s="18" t="n"/>
      <c r="B49" s="18" t="n"/>
      <c r="C49" s="36" t="n"/>
      <c r="D49" s="18" t="n"/>
      <c r="E49" s="18" t="n"/>
      <c r="F49" s="36" t="n"/>
      <c r="G49" s="20" t="n"/>
      <c r="H49" s="37" t="n"/>
      <c r="I49" s="22" t="n"/>
      <c r="J49" s="31">
        <f>IF(OR(H49="",I49=""),"",IFERROR(H49*I49,""))</f>
        <v/>
      </c>
      <c r="K49" s="18" t="n"/>
      <c r="L49" s="20" t="n"/>
      <c r="M49" s="36" t="n"/>
      <c r="N49" s="20" t="n"/>
      <c r="O49" s="18" t="n"/>
      <c r="P49" s="24">
        <f>IF(COUNTA(A49:I49,K49:O49)=0,"",IF(L49="Cancelada","Sem ação",IF(OR(A49="",B49="",C49="",D49="",E49="",F49="",G49="",H49="",I49="",K49="",L49="",N49=""),"Completar dados",IF(L49="Dispensada","Conferir dispensa",IF(L49="Recolhida",IF(OR(N49="Recebido",N49="Não se aplica"),"Concluído","Conferir comprovante"),IF(M49="","Informar vencimento",IF(M49&lt;Premissas!$J$6,"Vencido - conferir",IF(M49&lt;=Premissas!$J$6+Premissas!$J$4,"Vence em breve",IF(AND(J49&lt;&gt;"",J49&gt;=Premissas!$J$5),"Revisar valor","Em acompanhamento")))))))))</f>
        <v/>
      </c>
      <c r="Q49">
        <f>IFERROR(INDEX(Premissas!$A$4:$A$10,ROW()-4),"")</f>
        <v/>
      </c>
      <c r="R49">
        <f>IFERROR(INDEX(Premissas!$C$4:$C$8,ROW()-4),"")</f>
        <v/>
      </c>
      <c r="S49">
        <f>IFERROR(INDEX(Premissas!$E$4:$E$7,ROW()-4),"")</f>
        <v/>
      </c>
      <c r="T49">
        <f>IFERROR(INDEX(Premissas!$G$4:$G$7,ROW()-4),"")</f>
        <v/>
      </c>
    </row>
    <row r="50" ht="24" customHeight="1">
      <c r="A50" s="18" t="n"/>
      <c r="B50" s="18" t="n"/>
      <c r="C50" s="36" t="n"/>
      <c r="D50" s="18" t="n"/>
      <c r="E50" s="18" t="n"/>
      <c r="F50" s="36" t="n"/>
      <c r="G50" s="20" t="n"/>
      <c r="H50" s="37" t="n"/>
      <c r="I50" s="22" t="n"/>
      <c r="J50" s="30">
        <f>IF(OR(H50="",I50=""),"",IFERROR(H50*I50,""))</f>
        <v/>
      </c>
      <c r="K50" s="18" t="n"/>
      <c r="L50" s="20" t="n"/>
      <c r="M50" s="36" t="n"/>
      <c r="N50" s="20" t="n"/>
      <c r="O50" s="18" t="n"/>
      <c r="P50" s="23">
        <f>IF(COUNTA(A50:I50,K50:O50)=0,"",IF(L50="Cancelada","Sem ação",IF(OR(A50="",B50="",C50="",D50="",E50="",F50="",G50="",H50="",I50="",K50="",L50="",N50=""),"Completar dados",IF(L50="Dispensada","Conferir dispensa",IF(L50="Recolhida",IF(OR(N50="Recebido",N50="Não se aplica"),"Concluído","Conferir comprovante"),IF(M50="","Informar vencimento",IF(M50&lt;Premissas!$J$6,"Vencido - conferir",IF(M50&lt;=Premissas!$J$6+Premissas!$J$4,"Vence em breve",IF(AND(J50&lt;&gt;"",J50&gt;=Premissas!$J$5),"Revisar valor","Em acompanhamento")))))))))</f>
        <v/>
      </c>
      <c r="Q50">
        <f>IFERROR(INDEX(Premissas!$A$4:$A$10,ROW()-4),"")</f>
        <v/>
      </c>
      <c r="R50">
        <f>IFERROR(INDEX(Premissas!$C$4:$C$8,ROW()-4),"")</f>
        <v/>
      </c>
      <c r="S50">
        <f>IFERROR(INDEX(Premissas!$E$4:$E$7,ROW()-4),"")</f>
        <v/>
      </c>
      <c r="T50">
        <f>IFERROR(INDEX(Premissas!$G$4:$G$7,ROW()-4),"")</f>
        <v/>
      </c>
    </row>
    <row r="51" ht="24" customHeight="1">
      <c r="A51" s="18" t="n"/>
      <c r="B51" s="18" t="n"/>
      <c r="C51" s="36" t="n"/>
      <c r="D51" s="18" t="n"/>
      <c r="E51" s="18" t="n"/>
      <c r="F51" s="36" t="n"/>
      <c r="G51" s="20" t="n"/>
      <c r="H51" s="37" t="n"/>
      <c r="I51" s="22" t="n"/>
      <c r="J51" s="31">
        <f>IF(OR(H51="",I51=""),"",IFERROR(H51*I51,""))</f>
        <v/>
      </c>
      <c r="K51" s="18" t="n"/>
      <c r="L51" s="20" t="n"/>
      <c r="M51" s="36" t="n"/>
      <c r="N51" s="20" t="n"/>
      <c r="O51" s="18" t="n"/>
      <c r="P51" s="24">
        <f>IF(COUNTA(A51:I51,K51:O51)=0,"",IF(L51="Cancelada","Sem ação",IF(OR(A51="",B51="",C51="",D51="",E51="",F51="",G51="",H51="",I51="",K51="",L51="",N51=""),"Completar dados",IF(L51="Dispensada","Conferir dispensa",IF(L51="Recolhida",IF(OR(N51="Recebido",N51="Não se aplica"),"Concluído","Conferir comprovante"),IF(M51="","Informar vencimento",IF(M51&lt;Premissas!$J$6,"Vencido - conferir",IF(M51&lt;=Premissas!$J$6+Premissas!$J$4,"Vence em breve",IF(AND(J51&lt;&gt;"",J51&gt;=Premissas!$J$5),"Revisar valor","Em acompanhamento")))))))))</f>
        <v/>
      </c>
      <c r="Q51">
        <f>IFERROR(INDEX(Premissas!$A$4:$A$10,ROW()-4),"")</f>
        <v/>
      </c>
      <c r="R51">
        <f>IFERROR(INDEX(Premissas!$C$4:$C$8,ROW()-4),"")</f>
        <v/>
      </c>
      <c r="S51">
        <f>IFERROR(INDEX(Premissas!$E$4:$E$7,ROW()-4),"")</f>
        <v/>
      </c>
      <c r="T51">
        <f>IFERROR(INDEX(Premissas!$G$4:$G$7,ROW()-4),"")</f>
        <v/>
      </c>
    </row>
    <row r="52" ht="24" customHeight="1">
      <c r="A52" s="18" t="n"/>
      <c r="B52" s="18" t="n"/>
      <c r="C52" s="36" t="n"/>
      <c r="D52" s="18" t="n"/>
      <c r="E52" s="18" t="n"/>
      <c r="F52" s="36" t="n"/>
      <c r="G52" s="20" t="n"/>
      <c r="H52" s="37" t="n"/>
      <c r="I52" s="22" t="n"/>
      <c r="J52" s="30">
        <f>IF(OR(H52="",I52=""),"",IFERROR(H52*I52,""))</f>
        <v/>
      </c>
      <c r="K52" s="18" t="n"/>
      <c r="L52" s="20" t="n"/>
      <c r="M52" s="36" t="n"/>
      <c r="N52" s="20" t="n"/>
      <c r="O52" s="18" t="n"/>
      <c r="P52" s="23">
        <f>IF(COUNTA(A52:I52,K52:O52)=0,"",IF(L52="Cancelada","Sem ação",IF(OR(A52="",B52="",C52="",D52="",E52="",F52="",G52="",H52="",I52="",K52="",L52="",N52=""),"Completar dados",IF(L52="Dispensada","Conferir dispensa",IF(L52="Recolhida",IF(OR(N52="Recebido",N52="Não se aplica"),"Concluído","Conferir comprovante"),IF(M52="","Informar vencimento",IF(M52&lt;Premissas!$J$6,"Vencido - conferir",IF(M52&lt;=Premissas!$J$6+Premissas!$J$4,"Vence em breve",IF(AND(J52&lt;&gt;"",J52&gt;=Premissas!$J$5),"Revisar valor","Em acompanhamento")))))))))</f>
        <v/>
      </c>
      <c r="Q52">
        <f>IFERROR(INDEX(Premissas!$A$4:$A$10,ROW()-4),"")</f>
        <v/>
      </c>
      <c r="R52">
        <f>IFERROR(INDEX(Premissas!$C$4:$C$8,ROW()-4),"")</f>
        <v/>
      </c>
      <c r="S52">
        <f>IFERROR(INDEX(Premissas!$E$4:$E$7,ROW()-4),"")</f>
        <v/>
      </c>
      <c r="T52">
        <f>IFERROR(INDEX(Premissas!$G$4:$G$7,ROW()-4),"")</f>
        <v/>
      </c>
    </row>
    <row r="53" ht="24" customHeight="1">
      <c r="A53" s="18" t="n"/>
      <c r="B53" s="18" t="n"/>
      <c r="C53" s="36" t="n"/>
      <c r="D53" s="18" t="n"/>
      <c r="E53" s="18" t="n"/>
      <c r="F53" s="36" t="n"/>
      <c r="G53" s="20" t="n"/>
      <c r="H53" s="37" t="n"/>
      <c r="I53" s="22" t="n"/>
      <c r="J53" s="31">
        <f>IF(OR(H53="",I53=""),"",IFERROR(H53*I53,""))</f>
        <v/>
      </c>
      <c r="K53" s="18" t="n"/>
      <c r="L53" s="20" t="n"/>
      <c r="M53" s="36" t="n"/>
      <c r="N53" s="20" t="n"/>
      <c r="O53" s="18" t="n"/>
      <c r="P53" s="24">
        <f>IF(COUNTA(A53:I53,K53:O53)=0,"",IF(L53="Cancelada","Sem ação",IF(OR(A53="",B53="",C53="",D53="",E53="",F53="",G53="",H53="",I53="",K53="",L53="",N53=""),"Completar dados",IF(L53="Dispensada","Conferir dispensa",IF(L53="Recolhida",IF(OR(N53="Recebido",N53="Não se aplica"),"Concluído","Conferir comprovante"),IF(M53="","Informar vencimento",IF(M53&lt;Premissas!$J$6,"Vencido - conferir",IF(M53&lt;=Premissas!$J$6+Premissas!$J$4,"Vence em breve",IF(AND(J53&lt;&gt;"",J53&gt;=Premissas!$J$5),"Revisar valor","Em acompanhamento")))))))))</f>
        <v/>
      </c>
      <c r="Q53">
        <f>IFERROR(INDEX(Premissas!$A$4:$A$10,ROW()-4),"")</f>
        <v/>
      </c>
      <c r="R53">
        <f>IFERROR(INDEX(Premissas!$C$4:$C$8,ROW()-4),"")</f>
        <v/>
      </c>
      <c r="S53">
        <f>IFERROR(INDEX(Premissas!$E$4:$E$7,ROW()-4),"")</f>
        <v/>
      </c>
      <c r="T53">
        <f>IFERROR(INDEX(Premissas!$G$4:$G$7,ROW()-4),"")</f>
        <v/>
      </c>
    </row>
    <row r="54" ht="24" customHeight="1">
      <c r="A54" s="18" t="n"/>
      <c r="B54" s="18" t="n"/>
      <c r="C54" s="36" t="n"/>
      <c r="D54" s="18" t="n"/>
      <c r="E54" s="18" t="n"/>
      <c r="F54" s="36" t="n"/>
      <c r="G54" s="20" t="n"/>
      <c r="H54" s="37" t="n"/>
      <c r="I54" s="22" t="n"/>
      <c r="J54" s="30">
        <f>IF(OR(H54="",I54=""),"",IFERROR(H54*I54,""))</f>
        <v/>
      </c>
      <c r="K54" s="18" t="n"/>
      <c r="L54" s="20" t="n"/>
      <c r="M54" s="36" t="n"/>
      <c r="N54" s="20" t="n"/>
      <c r="O54" s="18" t="n"/>
      <c r="P54" s="23">
        <f>IF(COUNTA(A54:I54,K54:O54)=0,"",IF(L54="Cancelada","Sem ação",IF(OR(A54="",B54="",C54="",D54="",E54="",F54="",G54="",H54="",I54="",K54="",L54="",N54=""),"Completar dados",IF(L54="Dispensada","Conferir dispensa",IF(L54="Recolhida",IF(OR(N54="Recebido",N54="Não se aplica"),"Concluído","Conferir comprovante"),IF(M54="","Informar vencimento",IF(M54&lt;Premissas!$J$6,"Vencido - conferir",IF(M54&lt;=Premissas!$J$6+Premissas!$J$4,"Vence em breve",IF(AND(J54&lt;&gt;"",J54&gt;=Premissas!$J$5),"Revisar valor","Em acompanhamento")))))))))</f>
        <v/>
      </c>
      <c r="Q54">
        <f>IFERROR(INDEX(Premissas!$A$4:$A$10,ROW()-4),"")</f>
        <v/>
      </c>
      <c r="R54">
        <f>IFERROR(INDEX(Premissas!$C$4:$C$8,ROW()-4),"")</f>
        <v/>
      </c>
      <c r="S54">
        <f>IFERROR(INDEX(Premissas!$E$4:$E$7,ROW()-4),"")</f>
        <v/>
      </c>
      <c r="T54">
        <f>IFERROR(INDEX(Premissas!$G$4:$G$7,ROW()-4),"")</f>
        <v/>
      </c>
    </row>
    <row r="55" ht="24" customHeight="1">
      <c r="A55" s="18" t="n"/>
      <c r="B55" s="18" t="n"/>
      <c r="C55" s="36" t="n"/>
      <c r="D55" s="18" t="n"/>
      <c r="E55" s="18" t="n"/>
      <c r="F55" s="36" t="n"/>
      <c r="G55" s="20" t="n"/>
      <c r="H55" s="37" t="n"/>
      <c r="I55" s="22" t="n"/>
      <c r="J55" s="31">
        <f>IF(OR(H55="",I55=""),"",IFERROR(H55*I55,""))</f>
        <v/>
      </c>
      <c r="K55" s="18" t="n"/>
      <c r="L55" s="20" t="n"/>
      <c r="M55" s="36" t="n"/>
      <c r="N55" s="20" t="n"/>
      <c r="O55" s="18" t="n"/>
      <c r="P55" s="24">
        <f>IF(COUNTA(A55:I55,K55:O55)=0,"",IF(L55="Cancelada","Sem ação",IF(OR(A55="",B55="",C55="",D55="",E55="",F55="",G55="",H55="",I55="",K55="",L55="",N55=""),"Completar dados",IF(L55="Dispensada","Conferir dispensa",IF(L55="Recolhida",IF(OR(N55="Recebido",N55="Não se aplica"),"Concluído","Conferir comprovante"),IF(M55="","Informar vencimento",IF(M55&lt;Premissas!$J$6,"Vencido - conferir",IF(M55&lt;=Premissas!$J$6+Premissas!$J$4,"Vence em breve",IF(AND(J55&lt;&gt;"",J55&gt;=Premissas!$J$5),"Revisar valor","Em acompanhamento")))))))))</f>
        <v/>
      </c>
      <c r="Q55">
        <f>IFERROR(INDEX(Premissas!$A$4:$A$10,ROW()-4),"")</f>
        <v/>
      </c>
      <c r="R55">
        <f>IFERROR(INDEX(Premissas!$C$4:$C$8,ROW()-4),"")</f>
        <v/>
      </c>
      <c r="S55">
        <f>IFERROR(INDEX(Premissas!$E$4:$E$7,ROW()-4),"")</f>
        <v/>
      </c>
      <c r="T55">
        <f>IFERROR(INDEX(Premissas!$G$4:$G$7,ROW()-4),"")</f>
        <v/>
      </c>
    </row>
    <row r="56" ht="24" customHeight="1">
      <c r="A56" s="18" t="n"/>
      <c r="B56" s="18" t="n"/>
      <c r="C56" s="36" t="n"/>
      <c r="D56" s="18" t="n"/>
      <c r="E56" s="18" t="n"/>
      <c r="F56" s="36" t="n"/>
      <c r="G56" s="20" t="n"/>
      <c r="H56" s="37" t="n"/>
      <c r="I56" s="22" t="n"/>
      <c r="J56" s="30">
        <f>IF(OR(H56="",I56=""),"",IFERROR(H56*I56,""))</f>
        <v/>
      </c>
      <c r="K56" s="18" t="n"/>
      <c r="L56" s="20" t="n"/>
      <c r="M56" s="36" t="n"/>
      <c r="N56" s="20" t="n"/>
      <c r="O56" s="18" t="n"/>
      <c r="P56" s="23">
        <f>IF(COUNTA(A56:I56,K56:O56)=0,"",IF(L56="Cancelada","Sem ação",IF(OR(A56="",B56="",C56="",D56="",E56="",F56="",G56="",H56="",I56="",K56="",L56="",N56=""),"Completar dados",IF(L56="Dispensada","Conferir dispensa",IF(L56="Recolhida",IF(OR(N56="Recebido",N56="Não se aplica"),"Concluído","Conferir comprovante"),IF(M56="","Informar vencimento",IF(M56&lt;Premissas!$J$6,"Vencido - conferir",IF(M56&lt;=Premissas!$J$6+Premissas!$J$4,"Vence em breve",IF(AND(J56&lt;&gt;"",J56&gt;=Premissas!$J$5),"Revisar valor","Em acompanhamento")))))))))</f>
        <v/>
      </c>
      <c r="Q56">
        <f>IFERROR(INDEX(Premissas!$A$4:$A$10,ROW()-4),"")</f>
        <v/>
      </c>
      <c r="R56">
        <f>IFERROR(INDEX(Premissas!$C$4:$C$8,ROW()-4),"")</f>
        <v/>
      </c>
      <c r="S56">
        <f>IFERROR(INDEX(Premissas!$E$4:$E$7,ROW()-4),"")</f>
        <v/>
      </c>
      <c r="T56">
        <f>IFERROR(INDEX(Premissas!$G$4:$G$7,ROW()-4),"")</f>
        <v/>
      </c>
    </row>
    <row r="57" ht="24" customHeight="1">
      <c r="A57" s="18" t="n"/>
      <c r="B57" s="18" t="n"/>
      <c r="C57" s="36" t="n"/>
      <c r="D57" s="18" t="n"/>
      <c r="E57" s="18" t="n"/>
      <c r="F57" s="36" t="n"/>
      <c r="G57" s="20" t="n"/>
      <c r="H57" s="37" t="n"/>
      <c r="I57" s="22" t="n"/>
      <c r="J57" s="31">
        <f>IF(OR(H57="",I57=""),"",IFERROR(H57*I57,""))</f>
        <v/>
      </c>
      <c r="K57" s="18" t="n"/>
      <c r="L57" s="20" t="n"/>
      <c r="M57" s="36" t="n"/>
      <c r="N57" s="20" t="n"/>
      <c r="O57" s="18" t="n"/>
      <c r="P57" s="24">
        <f>IF(COUNTA(A57:I57,K57:O57)=0,"",IF(L57="Cancelada","Sem ação",IF(OR(A57="",B57="",C57="",D57="",E57="",F57="",G57="",H57="",I57="",K57="",L57="",N57=""),"Completar dados",IF(L57="Dispensada","Conferir dispensa",IF(L57="Recolhida",IF(OR(N57="Recebido",N57="Não se aplica"),"Concluído","Conferir comprovante"),IF(M57="","Informar vencimento",IF(M57&lt;Premissas!$J$6,"Vencido - conferir",IF(M57&lt;=Premissas!$J$6+Premissas!$J$4,"Vence em breve",IF(AND(J57&lt;&gt;"",J57&gt;=Premissas!$J$5),"Revisar valor","Em acompanhamento")))))))))</f>
        <v/>
      </c>
      <c r="Q57">
        <f>IFERROR(INDEX(Premissas!$A$4:$A$10,ROW()-4),"")</f>
        <v/>
      </c>
      <c r="R57">
        <f>IFERROR(INDEX(Premissas!$C$4:$C$8,ROW()-4),"")</f>
        <v/>
      </c>
      <c r="S57">
        <f>IFERROR(INDEX(Premissas!$E$4:$E$7,ROW()-4),"")</f>
        <v/>
      </c>
      <c r="T57">
        <f>IFERROR(INDEX(Premissas!$G$4:$G$7,ROW()-4),"")</f>
        <v/>
      </c>
    </row>
    <row r="58" ht="24" customHeight="1">
      <c r="A58" s="18" t="n"/>
      <c r="B58" s="18" t="n"/>
      <c r="C58" s="36" t="n"/>
      <c r="D58" s="18" t="n"/>
      <c r="E58" s="18" t="n"/>
      <c r="F58" s="36" t="n"/>
      <c r="G58" s="20" t="n"/>
      <c r="H58" s="37" t="n"/>
      <c r="I58" s="22" t="n"/>
      <c r="J58" s="30">
        <f>IF(OR(H58="",I58=""),"",IFERROR(H58*I58,""))</f>
        <v/>
      </c>
      <c r="K58" s="18" t="n"/>
      <c r="L58" s="20" t="n"/>
      <c r="M58" s="36" t="n"/>
      <c r="N58" s="20" t="n"/>
      <c r="O58" s="18" t="n"/>
      <c r="P58" s="23">
        <f>IF(COUNTA(A58:I58,K58:O58)=0,"",IF(L58="Cancelada","Sem ação",IF(OR(A58="",B58="",C58="",D58="",E58="",F58="",G58="",H58="",I58="",K58="",L58="",N58=""),"Completar dados",IF(L58="Dispensada","Conferir dispensa",IF(L58="Recolhida",IF(OR(N58="Recebido",N58="Não se aplica"),"Concluído","Conferir comprovante"),IF(M58="","Informar vencimento",IF(M58&lt;Premissas!$J$6,"Vencido - conferir",IF(M58&lt;=Premissas!$J$6+Premissas!$J$4,"Vence em breve",IF(AND(J58&lt;&gt;"",J58&gt;=Premissas!$J$5),"Revisar valor","Em acompanhamento")))))))))</f>
        <v/>
      </c>
      <c r="Q58">
        <f>IFERROR(INDEX(Premissas!$A$4:$A$10,ROW()-4),"")</f>
        <v/>
      </c>
      <c r="R58">
        <f>IFERROR(INDEX(Premissas!$C$4:$C$8,ROW()-4),"")</f>
        <v/>
      </c>
      <c r="S58">
        <f>IFERROR(INDEX(Premissas!$E$4:$E$7,ROW()-4),"")</f>
        <v/>
      </c>
      <c r="T58">
        <f>IFERROR(INDEX(Premissas!$G$4:$G$7,ROW()-4),"")</f>
        <v/>
      </c>
    </row>
    <row r="59" ht="24" customHeight="1">
      <c r="A59" s="18" t="n"/>
      <c r="B59" s="18" t="n"/>
      <c r="C59" s="36" t="n"/>
      <c r="D59" s="18" t="n"/>
      <c r="E59" s="18" t="n"/>
      <c r="F59" s="36" t="n"/>
      <c r="G59" s="20" t="n"/>
      <c r="H59" s="37" t="n"/>
      <c r="I59" s="22" t="n"/>
      <c r="J59" s="31">
        <f>IF(OR(H59="",I59=""),"",IFERROR(H59*I59,""))</f>
        <v/>
      </c>
      <c r="K59" s="18" t="n"/>
      <c r="L59" s="20" t="n"/>
      <c r="M59" s="36" t="n"/>
      <c r="N59" s="20" t="n"/>
      <c r="O59" s="18" t="n"/>
      <c r="P59" s="24">
        <f>IF(COUNTA(A59:I59,K59:O59)=0,"",IF(L59="Cancelada","Sem ação",IF(OR(A59="",B59="",C59="",D59="",E59="",F59="",G59="",H59="",I59="",K59="",L59="",N59=""),"Completar dados",IF(L59="Dispensada","Conferir dispensa",IF(L59="Recolhida",IF(OR(N59="Recebido",N59="Não se aplica"),"Concluído","Conferir comprovante"),IF(M59="","Informar vencimento",IF(M59&lt;Premissas!$J$6,"Vencido - conferir",IF(M59&lt;=Premissas!$J$6+Premissas!$J$4,"Vence em breve",IF(AND(J59&lt;&gt;"",J59&gt;=Premissas!$J$5),"Revisar valor","Em acompanhamento")))))))))</f>
        <v/>
      </c>
      <c r="Q59">
        <f>IFERROR(INDEX(Premissas!$A$4:$A$10,ROW()-4),"")</f>
        <v/>
      </c>
      <c r="R59">
        <f>IFERROR(INDEX(Premissas!$C$4:$C$8,ROW()-4),"")</f>
        <v/>
      </c>
      <c r="S59">
        <f>IFERROR(INDEX(Premissas!$E$4:$E$7,ROW()-4),"")</f>
        <v/>
      </c>
      <c r="T59">
        <f>IFERROR(INDEX(Premissas!$G$4:$G$7,ROW()-4),"")</f>
        <v/>
      </c>
    </row>
    <row r="60" ht="24" customHeight="1">
      <c r="A60" s="18" t="n"/>
      <c r="B60" s="18" t="n"/>
      <c r="C60" s="36" t="n"/>
      <c r="D60" s="18" t="n"/>
      <c r="E60" s="18" t="n"/>
      <c r="F60" s="36" t="n"/>
      <c r="G60" s="20" t="n"/>
      <c r="H60" s="37" t="n"/>
      <c r="I60" s="22" t="n"/>
      <c r="J60" s="30">
        <f>IF(OR(H60="",I60=""),"",IFERROR(H60*I60,""))</f>
        <v/>
      </c>
      <c r="K60" s="18" t="n"/>
      <c r="L60" s="20" t="n"/>
      <c r="M60" s="36" t="n"/>
      <c r="N60" s="20" t="n"/>
      <c r="O60" s="18" t="n"/>
      <c r="P60" s="23">
        <f>IF(COUNTA(A60:I60,K60:O60)=0,"",IF(L60="Cancelada","Sem ação",IF(OR(A60="",B60="",C60="",D60="",E60="",F60="",G60="",H60="",I60="",K60="",L60="",N60=""),"Completar dados",IF(L60="Dispensada","Conferir dispensa",IF(L60="Recolhida",IF(OR(N60="Recebido",N60="Não se aplica"),"Concluído","Conferir comprovante"),IF(M60="","Informar vencimento",IF(M60&lt;Premissas!$J$6,"Vencido - conferir",IF(M60&lt;=Premissas!$J$6+Premissas!$J$4,"Vence em breve",IF(AND(J60&lt;&gt;"",J60&gt;=Premissas!$J$5),"Revisar valor","Em acompanhamento")))))))))</f>
        <v/>
      </c>
      <c r="Q60">
        <f>IFERROR(INDEX(Premissas!$A$4:$A$10,ROW()-4),"")</f>
        <v/>
      </c>
      <c r="R60">
        <f>IFERROR(INDEX(Premissas!$C$4:$C$8,ROW()-4),"")</f>
        <v/>
      </c>
      <c r="S60">
        <f>IFERROR(INDEX(Premissas!$E$4:$E$7,ROW()-4),"")</f>
        <v/>
      </c>
      <c r="T60">
        <f>IFERROR(INDEX(Premissas!$G$4:$G$7,ROW()-4),"")</f>
        <v/>
      </c>
    </row>
    <row r="61" ht="24" customHeight="1">
      <c r="A61" s="18" t="n"/>
      <c r="B61" s="18" t="n"/>
      <c r="C61" s="36" t="n"/>
      <c r="D61" s="18" t="n"/>
      <c r="E61" s="18" t="n"/>
      <c r="F61" s="36" t="n"/>
      <c r="G61" s="20" t="n"/>
      <c r="H61" s="37" t="n"/>
      <c r="I61" s="22" t="n"/>
      <c r="J61" s="31">
        <f>IF(OR(H61="",I61=""),"",IFERROR(H61*I61,""))</f>
        <v/>
      </c>
      <c r="K61" s="18" t="n"/>
      <c r="L61" s="20" t="n"/>
      <c r="M61" s="36" t="n"/>
      <c r="N61" s="20" t="n"/>
      <c r="O61" s="18" t="n"/>
      <c r="P61" s="24">
        <f>IF(COUNTA(A61:I61,K61:O61)=0,"",IF(L61="Cancelada","Sem ação",IF(OR(A61="",B61="",C61="",D61="",E61="",F61="",G61="",H61="",I61="",K61="",L61="",N61=""),"Completar dados",IF(L61="Dispensada","Conferir dispensa",IF(L61="Recolhida",IF(OR(N61="Recebido",N61="Não se aplica"),"Concluído","Conferir comprovante"),IF(M61="","Informar vencimento",IF(M61&lt;Premissas!$J$6,"Vencido - conferir",IF(M61&lt;=Premissas!$J$6+Premissas!$J$4,"Vence em breve",IF(AND(J61&lt;&gt;"",J61&gt;=Premissas!$J$5),"Revisar valor","Em acompanhamento")))))))))</f>
        <v/>
      </c>
      <c r="Q61">
        <f>IFERROR(INDEX(Premissas!$A$4:$A$10,ROW()-4),"")</f>
        <v/>
      </c>
      <c r="R61">
        <f>IFERROR(INDEX(Premissas!$C$4:$C$8,ROW()-4),"")</f>
        <v/>
      </c>
      <c r="S61">
        <f>IFERROR(INDEX(Premissas!$E$4:$E$7,ROW()-4),"")</f>
        <v/>
      </c>
      <c r="T61">
        <f>IFERROR(INDEX(Premissas!$G$4:$G$7,ROW()-4),"")</f>
        <v/>
      </c>
    </row>
    <row r="62" ht="24" customHeight="1">
      <c r="A62" s="18" t="n"/>
      <c r="B62" s="18" t="n"/>
      <c r="C62" s="36" t="n"/>
      <c r="D62" s="18" t="n"/>
      <c r="E62" s="18" t="n"/>
      <c r="F62" s="36" t="n"/>
      <c r="G62" s="20" t="n"/>
      <c r="H62" s="37" t="n"/>
      <c r="I62" s="22" t="n"/>
      <c r="J62" s="30">
        <f>IF(OR(H62="",I62=""),"",IFERROR(H62*I62,""))</f>
        <v/>
      </c>
      <c r="K62" s="18" t="n"/>
      <c r="L62" s="20" t="n"/>
      <c r="M62" s="36" t="n"/>
      <c r="N62" s="20" t="n"/>
      <c r="O62" s="18" t="n"/>
      <c r="P62" s="23">
        <f>IF(COUNTA(A62:I62,K62:O62)=0,"",IF(L62="Cancelada","Sem ação",IF(OR(A62="",B62="",C62="",D62="",E62="",F62="",G62="",H62="",I62="",K62="",L62="",N62=""),"Completar dados",IF(L62="Dispensada","Conferir dispensa",IF(L62="Recolhida",IF(OR(N62="Recebido",N62="Não se aplica"),"Concluído","Conferir comprovante"),IF(M62="","Informar vencimento",IF(M62&lt;Premissas!$J$6,"Vencido - conferir",IF(M62&lt;=Premissas!$J$6+Premissas!$J$4,"Vence em breve",IF(AND(J62&lt;&gt;"",J62&gt;=Premissas!$J$5),"Revisar valor","Em acompanhamento")))))))))</f>
        <v/>
      </c>
      <c r="Q62">
        <f>IFERROR(INDEX(Premissas!$A$4:$A$10,ROW()-4),"")</f>
        <v/>
      </c>
      <c r="R62">
        <f>IFERROR(INDEX(Premissas!$C$4:$C$8,ROW()-4),"")</f>
        <v/>
      </c>
      <c r="S62">
        <f>IFERROR(INDEX(Premissas!$E$4:$E$7,ROW()-4),"")</f>
        <v/>
      </c>
      <c r="T62">
        <f>IFERROR(INDEX(Premissas!$G$4:$G$7,ROW()-4),"")</f>
        <v/>
      </c>
    </row>
    <row r="63" ht="24" customHeight="1">
      <c r="A63" s="18" t="n"/>
      <c r="B63" s="18" t="n"/>
      <c r="C63" s="36" t="n"/>
      <c r="D63" s="18" t="n"/>
      <c r="E63" s="18" t="n"/>
      <c r="F63" s="36" t="n"/>
      <c r="G63" s="20" t="n"/>
      <c r="H63" s="37" t="n"/>
      <c r="I63" s="22" t="n"/>
      <c r="J63" s="31">
        <f>IF(OR(H63="",I63=""),"",IFERROR(H63*I63,""))</f>
        <v/>
      </c>
      <c r="K63" s="18" t="n"/>
      <c r="L63" s="20" t="n"/>
      <c r="M63" s="36" t="n"/>
      <c r="N63" s="20" t="n"/>
      <c r="O63" s="18" t="n"/>
      <c r="P63" s="24">
        <f>IF(COUNTA(A63:I63,K63:O63)=0,"",IF(L63="Cancelada","Sem ação",IF(OR(A63="",B63="",C63="",D63="",E63="",F63="",G63="",H63="",I63="",K63="",L63="",N63=""),"Completar dados",IF(L63="Dispensada","Conferir dispensa",IF(L63="Recolhida",IF(OR(N63="Recebido",N63="Não se aplica"),"Concluído","Conferir comprovante"),IF(M63="","Informar vencimento",IF(M63&lt;Premissas!$J$6,"Vencido - conferir",IF(M63&lt;=Premissas!$J$6+Premissas!$J$4,"Vence em breve",IF(AND(J63&lt;&gt;"",J63&gt;=Premissas!$J$5),"Revisar valor","Em acompanhamento")))))))))</f>
        <v/>
      </c>
      <c r="Q63">
        <f>IFERROR(INDEX(Premissas!$A$4:$A$10,ROW()-4),"")</f>
        <v/>
      </c>
      <c r="R63">
        <f>IFERROR(INDEX(Premissas!$C$4:$C$8,ROW()-4),"")</f>
        <v/>
      </c>
      <c r="S63">
        <f>IFERROR(INDEX(Premissas!$E$4:$E$7,ROW()-4),"")</f>
        <v/>
      </c>
      <c r="T63">
        <f>IFERROR(INDEX(Premissas!$G$4:$G$7,ROW()-4),"")</f>
        <v/>
      </c>
    </row>
    <row r="64" ht="24" customHeight="1">
      <c r="A64" s="18" t="n"/>
      <c r="B64" s="18" t="n"/>
      <c r="C64" s="36" t="n"/>
      <c r="D64" s="18" t="n"/>
      <c r="E64" s="18" t="n"/>
      <c r="F64" s="36" t="n"/>
      <c r="G64" s="20" t="n"/>
      <c r="H64" s="37" t="n"/>
      <c r="I64" s="22" t="n"/>
      <c r="J64" s="30">
        <f>IF(OR(H64="",I64=""),"",IFERROR(H64*I64,""))</f>
        <v/>
      </c>
      <c r="K64" s="18" t="n"/>
      <c r="L64" s="20" t="n"/>
      <c r="M64" s="36" t="n"/>
      <c r="N64" s="20" t="n"/>
      <c r="O64" s="18" t="n"/>
      <c r="P64" s="23">
        <f>IF(COUNTA(A64:I64,K64:O64)=0,"",IF(L64="Cancelada","Sem ação",IF(OR(A64="",B64="",C64="",D64="",E64="",F64="",G64="",H64="",I64="",K64="",L64="",N64=""),"Completar dados",IF(L64="Dispensada","Conferir dispensa",IF(L64="Recolhida",IF(OR(N64="Recebido",N64="Não se aplica"),"Concluído","Conferir comprovante"),IF(M64="","Informar vencimento",IF(M64&lt;Premissas!$J$6,"Vencido - conferir",IF(M64&lt;=Premissas!$J$6+Premissas!$J$4,"Vence em breve",IF(AND(J64&lt;&gt;"",J64&gt;=Premissas!$J$5),"Revisar valor","Em acompanhamento")))))))))</f>
        <v/>
      </c>
      <c r="Q64">
        <f>IFERROR(INDEX(Premissas!$A$4:$A$10,ROW()-4),"")</f>
        <v/>
      </c>
      <c r="R64">
        <f>IFERROR(INDEX(Premissas!$C$4:$C$8,ROW()-4),"")</f>
        <v/>
      </c>
      <c r="S64">
        <f>IFERROR(INDEX(Premissas!$E$4:$E$7,ROW()-4),"")</f>
        <v/>
      </c>
      <c r="T64">
        <f>IFERROR(INDEX(Premissas!$G$4:$G$7,ROW()-4),"")</f>
        <v/>
      </c>
    </row>
    <row r="65" ht="24" customHeight="1">
      <c r="A65" s="18" t="n"/>
      <c r="B65" s="18" t="n"/>
      <c r="C65" s="36" t="n"/>
      <c r="D65" s="18" t="n"/>
      <c r="E65" s="18" t="n"/>
      <c r="F65" s="36" t="n"/>
      <c r="G65" s="20" t="n"/>
      <c r="H65" s="37" t="n"/>
      <c r="I65" s="22" t="n"/>
      <c r="J65" s="31">
        <f>IF(OR(H65="",I65=""),"",IFERROR(H65*I65,""))</f>
        <v/>
      </c>
      <c r="K65" s="18" t="n"/>
      <c r="L65" s="20" t="n"/>
      <c r="M65" s="36" t="n"/>
      <c r="N65" s="20" t="n"/>
      <c r="O65" s="18" t="n"/>
      <c r="P65" s="24">
        <f>IF(COUNTA(A65:I65,K65:O65)=0,"",IF(L65="Cancelada","Sem ação",IF(OR(A65="",B65="",C65="",D65="",E65="",F65="",G65="",H65="",I65="",K65="",L65="",N65=""),"Completar dados",IF(L65="Dispensada","Conferir dispensa",IF(L65="Recolhida",IF(OR(N65="Recebido",N65="Não se aplica"),"Concluído","Conferir comprovante"),IF(M65="","Informar vencimento",IF(M65&lt;Premissas!$J$6,"Vencido - conferir",IF(M65&lt;=Premissas!$J$6+Premissas!$J$4,"Vence em breve",IF(AND(J65&lt;&gt;"",J65&gt;=Premissas!$J$5),"Revisar valor","Em acompanhamento")))))))))</f>
        <v/>
      </c>
      <c r="Q65">
        <f>IFERROR(INDEX(Premissas!$A$4:$A$10,ROW()-4),"")</f>
        <v/>
      </c>
      <c r="R65">
        <f>IFERROR(INDEX(Premissas!$C$4:$C$8,ROW()-4),"")</f>
        <v/>
      </c>
      <c r="S65">
        <f>IFERROR(INDEX(Premissas!$E$4:$E$7,ROW()-4),"")</f>
        <v/>
      </c>
      <c r="T65">
        <f>IFERROR(INDEX(Premissas!$G$4:$G$7,ROW()-4),"")</f>
        <v/>
      </c>
    </row>
    <row r="66" ht="24" customHeight="1">
      <c r="A66" s="18" t="n"/>
      <c r="B66" s="18" t="n"/>
      <c r="C66" s="36" t="n"/>
      <c r="D66" s="18" t="n"/>
      <c r="E66" s="18" t="n"/>
      <c r="F66" s="36" t="n"/>
      <c r="G66" s="20" t="n"/>
      <c r="H66" s="37" t="n"/>
      <c r="I66" s="22" t="n"/>
      <c r="J66" s="30">
        <f>IF(OR(H66="",I66=""),"",IFERROR(H66*I66,""))</f>
        <v/>
      </c>
      <c r="K66" s="18" t="n"/>
      <c r="L66" s="20" t="n"/>
      <c r="M66" s="36" t="n"/>
      <c r="N66" s="20" t="n"/>
      <c r="O66" s="18" t="n"/>
      <c r="P66" s="23">
        <f>IF(COUNTA(A66:I66,K66:O66)=0,"",IF(L66="Cancelada","Sem ação",IF(OR(A66="",B66="",C66="",D66="",E66="",F66="",G66="",H66="",I66="",K66="",L66="",N66=""),"Completar dados",IF(L66="Dispensada","Conferir dispensa",IF(L66="Recolhida",IF(OR(N66="Recebido",N66="Não se aplica"),"Concluído","Conferir comprovante"),IF(M66="","Informar vencimento",IF(M66&lt;Premissas!$J$6,"Vencido - conferir",IF(M66&lt;=Premissas!$J$6+Premissas!$J$4,"Vence em breve",IF(AND(J66&lt;&gt;"",J66&gt;=Premissas!$J$5),"Revisar valor","Em acompanhamento")))))))))</f>
        <v/>
      </c>
      <c r="Q66">
        <f>IFERROR(INDEX(Premissas!$A$4:$A$10,ROW()-4),"")</f>
        <v/>
      </c>
      <c r="R66">
        <f>IFERROR(INDEX(Premissas!$C$4:$C$8,ROW()-4),"")</f>
        <v/>
      </c>
      <c r="S66">
        <f>IFERROR(INDEX(Premissas!$E$4:$E$7,ROW()-4),"")</f>
        <v/>
      </c>
      <c r="T66">
        <f>IFERROR(INDEX(Premissas!$G$4:$G$7,ROW()-4),"")</f>
        <v/>
      </c>
    </row>
    <row r="67" ht="24" customHeight="1">
      <c r="A67" s="18" t="n"/>
      <c r="B67" s="18" t="n"/>
      <c r="C67" s="36" t="n"/>
      <c r="D67" s="18" t="n"/>
      <c r="E67" s="18" t="n"/>
      <c r="F67" s="36" t="n"/>
      <c r="G67" s="20" t="n"/>
      <c r="H67" s="37" t="n"/>
      <c r="I67" s="22" t="n"/>
      <c r="J67" s="31">
        <f>IF(OR(H67="",I67=""),"",IFERROR(H67*I67,""))</f>
        <v/>
      </c>
      <c r="K67" s="18" t="n"/>
      <c r="L67" s="20" t="n"/>
      <c r="M67" s="36" t="n"/>
      <c r="N67" s="20" t="n"/>
      <c r="O67" s="18" t="n"/>
      <c r="P67" s="24">
        <f>IF(COUNTA(A67:I67,K67:O67)=0,"",IF(L67="Cancelada","Sem ação",IF(OR(A67="",B67="",C67="",D67="",E67="",F67="",G67="",H67="",I67="",K67="",L67="",N67=""),"Completar dados",IF(L67="Dispensada","Conferir dispensa",IF(L67="Recolhida",IF(OR(N67="Recebido",N67="Não se aplica"),"Concluído","Conferir comprovante"),IF(M67="","Informar vencimento",IF(M67&lt;Premissas!$J$6,"Vencido - conferir",IF(M67&lt;=Premissas!$J$6+Premissas!$J$4,"Vence em breve",IF(AND(J67&lt;&gt;"",J67&gt;=Premissas!$J$5),"Revisar valor","Em acompanhamento")))))))))</f>
        <v/>
      </c>
      <c r="Q67">
        <f>IFERROR(INDEX(Premissas!$A$4:$A$10,ROW()-4),"")</f>
        <v/>
      </c>
      <c r="R67">
        <f>IFERROR(INDEX(Premissas!$C$4:$C$8,ROW()-4),"")</f>
        <v/>
      </c>
      <c r="S67">
        <f>IFERROR(INDEX(Premissas!$E$4:$E$7,ROW()-4),"")</f>
        <v/>
      </c>
      <c r="T67">
        <f>IFERROR(INDEX(Premissas!$G$4:$G$7,ROW()-4),"")</f>
        <v/>
      </c>
    </row>
    <row r="68" ht="24" customHeight="1">
      <c r="A68" s="18" t="n"/>
      <c r="B68" s="18" t="n"/>
      <c r="C68" s="36" t="n"/>
      <c r="D68" s="18" t="n"/>
      <c r="E68" s="18" t="n"/>
      <c r="F68" s="36" t="n"/>
      <c r="G68" s="20" t="n"/>
      <c r="H68" s="37" t="n"/>
      <c r="I68" s="22" t="n"/>
      <c r="J68" s="30">
        <f>IF(OR(H68="",I68=""),"",IFERROR(H68*I68,""))</f>
        <v/>
      </c>
      <c r="K68" s="18" t="n"/>
      <c r="L68" s="20" t="n"/>
      <c r="M68" s="36" t="n"/>
      <c r="N68" s="20" t="n"/>
      <c r="O68" s="18" t="n"/>
      <c r="P68" s="23">
        <f>IF(COUNTA(A68:I68,K68:O68)=0,"",IF(L68="Cancelada","Sem ação",IF(OR(A68="",B68="",C68="",D68="",E68="",F68="",G68="",H68="",I68="",K68="",L68="",N68=""),"Completar dados",IF(L68="Dispensada","Conferir dispensa",IF(L68="Recolhida",IF(OR(N68="Recebido",N68="Não se aplica"),"Concluído","Conferir comprovante"),IF(M68="","Informar vencimento",IF(M68&lt;Premissas!$J$6,"Vencido - conferir",IF(M68&lt;=Premissas!$J$6+Premissas!$J$4,"Vence em breve",IF(AND(J68&lt;&gt;"",J68&gt;=Premissas!$J$5),"Revisar valor","Em acompanhamento")))))))))</f>
        <v/>
      </c>
      <c r="Q68">
        <f>IFERROR(INDEX(Premissas!$A$4:$A$10,ROW()-4),"")</f>
        <v/>
      </c>
      <c r="R68">
        <f>IFERROR(INDEX(Premissas!$C$4:$C$8,ROW()-4),"")</f>
        <v/>
      </c>
      <c r="S68">
        <f>IFERROR(INDEX(Premissas!$E$4:$E$7,ROW()-4),"")</f>
        <v/>
      </c>
      <c r="T68">
        <f>IFERROR(INDEX(Premissas!$G$4:$G$7,ROW()-4),"")</f>
        <v/>
      </c>
    </row>
    <row r="69" ht="24" customHeight="1">
      <c r="A69" s="18" t="n"/>
      <c r="B69" s="18" t="n"/>
      <c r="C69" s="36" t="n"/>
      <c r="D69" s="18" t="n"/>
      <c r="E69" s="18" t="n"/>
      <c r="F69" s="36" t="n"/>
      <c r="G69" s="20" t="n"/>
      <c r="H69" s="37" t="n"/>
      <c r="I69" s="22" t="n"/>
      <c r="J69" s="31">
        <f>IF(OR(H69="",I69=""),"",IFERROR(H69*I69,""))</f>
        <v/>
      </c>
      <c r="K69" s="18" t="n"/>
      <c r="L69" s="20" t="n"/>
      <c r="M69" s="36" t="n"/>
      <c r="N69" s="20" t="n"/>
      <c r="O69" s="18" t="n"/>
      <c r="P69" s="24">
        <f>IF(COUNTA(A69:I69,K69:O69)=0,"",IF(L69="Cancelada","Sem ação",IF(OR(A69="",B69="",C69="",D69="",E69="",F69="",G69="",H69="",I69="",K69="",L69="",N69=""),"Completar dados",IF(L69="Dispensada","Conferir dispensa",IF(L69="Recolhida",IF(OR(N69="Recebido",N69="Não se aplica"),"Concluído","Conferir comprovante"),IF(M69="","Informar vencimento",IF(M69&lt;Premissas!$J$6,"Vencido - conferir",IF(M69&lt;=Premissas!$J$6+Premissas!$J$4,"Vence em breve",IF(AND(J69&lt;&gt;"",J69&gt;=Premissas!$J$5),"Revisar valor","Em acompanhamento")))))))))</f>
        <v/>
      </c>
      <c r="Q69">
        <f>IFERROR(INDEX(Premissas!$A$4:$A$10,ROW()-4),"")</f>
        <v/>
      </c>
      <c r="R69">
        <f>IFERROR(INDEX(Premissas!$C$4:$C$8,ROW()-4),"")</f>
        <v/>
      </c>
      <c r="S69">
        <f>IFERROR(INDEX(Premissas!$E$4:$E$7,ROW()-4),"")</f>
        <v/>
      </c>
      <c r="T69">
        <f>IFERROR(INDEX(Premissas!$G$4:$G$7,ROW()-4),"")</f>
        <v/>
      </c>
    </row>
    <row r="70" ht="24" customHeight="1">
      <c r="A70" s="18" t="n"/>
      <c r="B70" s="18" t="n"/>
      <c r="C70" s="36" t="n"/>
      <c r="D70" s="18" t="n"/>
      <c r="E70" s="18" t="n"/>
      <c r="F70" s="36" t="n"/>
      <c r="G70" s="20" t="n"/>
      <c r="H70" s="37" t="n"/>
      <c r="I70" s="22" t="n"/>
      <c r="J70" s="30">
        <f>IF(OR(H70="",I70=""),"",IFERROR(H70*I70,""))</f>
        <v/>
      </c>
      <c r="K70" s="18" t="n"/>
      <c r="L70" s="20" t="n"/>
      <c r="M70" s="36" t="n"/>
      <c r="N70" s="20" t="n"/>
      <c r="O70" s="18" t="n"/>
      <c r="P70" s="23">
        <f>IF(COUNTA(A70:I70,K70:O70)=0,"",IF(L70="Cancelada","Sem ação",IF(OR(A70="",B70="",C70="",D70="",E70="",F70="",G70="",H70="",I70="",K70="",L70="",N70=""),"Completar dados",IF(L70="Dispensada","Conferir dispensa",IF(L70="Recolhida",IF(OR(N70="Recebido",N70="Não se aplica"),"Concluído","Conferir comprovante"),IF(M70="","Informar vencimento",IF(M70&lt;Premissas!$J$6,"Vencido - conferir",IF(M70&lt;=Premissas!$J$6+Premissas!$J$4,"Vence em breve",IF(AND(J70&lt;&gt;"",J70&gt;=Premissas!$J$5),"Revisar valor","Em acompanhamento")))))))))</f>
        <v/>
      </c>
      <c r="Q70">
        <f>IFERROR(INDEX(Premissas!$A$4:$A$10,ROW()-4),"")</f>
        <v/>
      </c>
      <c r="R70">
        <f>IFERROR(INDEX(Premissas!$C$4:$C$8,ROW()-4),"")</f>
        <v/>
      </c>
      <c r="S70">
        <f>IFERROR(INDEX(Premissas!$E$4:$E$7,ROW()-4),"")</f>
        <v/>
      </c>
      <c r="T70">
        <f>IFERROR(INDEX(Premissas!$G$4:$G$7,ROW()-4),"")</f>
        <v/>
      </c>
    </row>
    <row r="71" ht="24" customHeight="1">
      <c r="A71" s="18" t="n"/>
      <c r="B71" s="18" t="n"/>
      <c r="C71" s="36" t="n"/>
      <c r="D71" s="18" t="n"/>
      <c r="E71" s="18" t="n"/>
      <c r="F71" s="36" t="n"/>
      <c r="G71" s="20" t="n"/>
      <c r="H71" s="37" t="n"/>
      <c r="I71" s="22" t="n"/>
      <c r="J71" s="31">
        <f>IF(OR(H71="",I71=""),"",IFERROR(H71*I71,""))</f>
        <v/>
      </c>
      <c r="K71" s="18" t="n"/>
      <c r="L71" s="20" t="n"/>
      <c r="M71" s="36" t="n"/>
      <c r="N71" s="20" t="n"/>
      <c r="O71" s="18" t="n"/>
      <c r="P71" s="24">
        <f>IF(COUNTA(A71:I71,K71:O71)=0,"",IF(L71="Cancelada","Sem ação",IF(OR(A71="",B71="",C71="",D71="",E71="",F71="",G71="",H71="",I71="",K71="",L71="",N71=""),"Completar dados",IF(L71="Dispensada","Conferir dispensa",IF(L71="Recolhida",IF(OR(N71="Recebido",N71="Não se aplica"),"Concluído","Conferir comprovante"),IF(M71="","Informar vencimento",IF(M71&lt;Premissas!$J$6,"Vencido - conferir",IF(M71&lt;=Premissas!$J$6+Premissas!$J$4,"Vence em breve",IF(AND(J71&lt;&gt;"",J71&gt;=Premissas!$J$5),"Revisar valor","Em acompanhamento")))))))))</f>
        <v/>
      </c>
      <c r="Q71">
        <f>IFERROR(INDEX(Premissas!$A$4:$A$10,ROW()-4),"")</f>
        <v/>
      </c>
      <c r="R71">
        <f>IFERROR(INDEX(Premissas!$C$4:$C$8,ROW()-4),"")</f>
        <v/>
      </c>
      <c r="S71">
        <f>IFERROR(INDEX(Premissas!$E$4:$E$7,ROW()-4),"")</f>
        <v/>
      </c>
      <c r="T71">
        <f>IFERROR(INDEX(Premissas!$G$4:$G$7,ROW()-4),"")</f>
        <v/>
      </c>
    </row>
    <row r="72" ht="24" customHeight="1">
      <c r="A72" s="18" t="n"/>
      <c r="B72" s="18" t="n"/>
      <c r="C72" s="36" t="n"/>
      <c r="D72" s="18" t="n"/>
      <c r="E72" s="18" t="n"/>
      <c r="F72" s="36" t="n"/>
      <c r="G72" s="20" t="n"/>
      <c r="H72" s="37" t="n"/>
      <c r="I72" s="22" t="n"/>
      <c r="J72" s="30">
        <f>IF(OR(H72="",I72=""),"",IFERROR(H72*I72,""))</f>
        <v/>
      </c>
      <c r="K72" s="18" t="n"/>
      <c r="L72" s="20" t="n"/>
      <c r="M72" s="36" t="n"/>
      <c r="N72" s="20" t="n"/>
      <c r="O72" s="18" t="n"/>
      <c r="P72" s="23">
        <f>IF(COUNTA(A72:I72,K72:O72)=0,"",IF(L72="Cancelada","Sem ação",IF(OR(A72="",B72="",C72="",D72="",E72="",F72="",G72="",H72="",I72="",K72="",L72="",N72=""),"Completar dados",IF(L72="Dispensada","Conferir dispensa",IF(L72="Recolhida",IF(OR(N72="Recebido",N72="Não se aplica"),"Concluído","Conferir comprovante"),IF(M72="","Informar vencimento",IF(M72&lt;Premissas!$J$6,"Vencido - conferir",IF(M72&lt;=Premissas!$J$6+Premissas!$J$4,"Vence em breve",IF(AND(J72&lt;&gt;"",J72&gt;=Premissas!$J$5),"Revisar valor","Em acompanhamento")))))))))</f>
        <v/>
      </c>
      <c r="Q72">
        <f>IFERROR(INDEX(Premissas!$A$4:$A$10,ROW()-4),"")</f>
        <v/>
      </c>
      <c r="R72">
        <f>IFERROR(INDEX(Premissas!$C$4:$C$8,ROW()-4),"")</f>
        <v/>
      </c>
      <c r="S72">
        <f>IFERROR(INDEX(Premissas!$E$4:$E$7,ROW()-4),"")</f>
        <v/>
      </c>
      <c r="T72">
        <f>IFERROR(INDEX(Premissas!$G$4:$G$7,ROW()-4),"")</f>
        <v/>
      </c>
    </row>
    <row r="73" ht="24" customHeight="1">
      <c r="A73" s="18" t="n"/>
      <c r="B73" s="18" t="n"/>
      <c r="C73" s="36" t="n"/>
      <c r="D73" s="18" t="n"/>
      <c r="E73" s="18" t="n"/>
      <c r="F73" s="36" t="n"/>
      <c r="G73" s="20" t="n"/>
      <c r="H73" s="37" t="n"/>
      <c r="I73" s="22" t="n"/>
      <c r="J73" s="31">
        <f>IF(OR(H73="",I73=""),"",IFERROR(H73*I73,""))</f>
        <v/>
      </c>
      <c r="K73" s="18" t="n"/>
      <c r="L73" s="20" t="n"/>
      <c r="M73" s="36" t="n"/>
      <c r="N73" s="20" t="n"/>
      <c r="O73" s="18" t="n"/>
      <c r="P73" s="24">
        <f>IF(COUNTA(A73:I73,K73:O73)=0,"",IF(L73="Cancelada","Sem ação",IF(OR(A73="",B73="",C73="",D73="",E73="",F73="",G73="",H73="",I73="",K73="",L73="",N73=""),"Completar dados",IF(L73="Dispensada","Conferir dispensa",IF(L73="Recolhida",IF(OR(N73="Recebido",N73="Não se aplica"),"Concluído","Conferir comprovante"),IF(M73="","Informar vencimento",IF(M73&lt;Premissas!$J$6,"Vencido - conferir",IF(M73&lt;=Premissas!$J$6+Premissas!$J$4,"Vence em breve",IF(AND(J73&lt;&gt;"",J73&gt;=Premissas!$J$5),"Revisar valor","Em acompanhamento")))))))))</f>
        <v/>
      </c>
      <c r="Q73">
        <f>IFERROR(INDEX(Premissas!$A$4:$A$10,ROW()-4),"")</f>
        <v/>
      </c>
      <c r="R73">
        <f>IFERROR(INDEX(Premissas!$C$4:$C$8,ROW()-4),"")</f>
        <v/>
      </c>
      <c r="S73">
        <f>IFERROR(INDEX(Premissas!$E$4:$E$7,ROW()-4),"")</f>
        <v/>
      </c>
      <c r="T73">
        <f>IFERROR(INDEX(Premissas!$G$4:$G$7,ROW()-4),"")</f>
        <v/>
      </c>
    </row>
    <row r="74" ht="24" customHeight="1">
      <c r="A74" s="18" t="n"/>
      <c r="B74" s="18" t="n"/>
      <c r="C74" s="36" t="n"/>
      <c r="D74" s="18" t="n"/>
      <c r="E74" s="18" t="n"/>
      <c r="F74" s="36" t="n"/>
      <c r="G74" s="20" t="n"/>
      <c r="H74" s="37" t="n"/>
      <c r="I74" s="22" t="n"/>
      <c r="J74" s="30">
        <f>IF(OR(H74="",I74=""),"",IFERROR(H74*I74,""))</f>
        <v/>
      </c>
      <c r="K74" s="18" t="n"/>
      <c r="L74" s="20" t="n"/>
      <c r="M74" s="36" t="n"/>
      <c r="N74" s="20" t="n"/>
      <c r="O74" s="18" t="n"/>
      <c r="P74" s="23">
        <f>IF(COUNTA(A74:I74,K74:O74)=0,"",IF(L74="Cancelada","Sem ação",IF(OR(A74="",B74="",C74="",D74="",E74="",F74="",G74="",H74="",I74="",K74="",L74="",N74=""),"Completar dados",IF(L74="Dispensada","Conferir dispensa",IF(L74="Recolhida",IF(OR(N74="Recebido",N74="Não se aplica"),"Concluído","Conferir comprovante"),IF(M74="","Informar vencimento",IF(M74&lt;Premissas!$J$6,"Vencido - conferir",IF(M74&lt;=Premissas!$J$6+Premissas!$J$4,"Vence em breve",IF(AND(J74&lt;&gt;"",J74&gt;=Premissas!$J$5),"Revisar valor","Em acompanhamento")))))))))</f>
        <v/>
      </c>
      <c r="Q74">
        <f>IFERROR(INDEX(Premissas!$A$4:$A$10,ROW()-4),"")</f>
        <v/>
      </c>
      <c r="R74">
        <f>IFERROR(INDEX(Premissas!$C$4:$C$8,ROW()-4),"")</f>
        <v/>
      </c>
      <c r="S74">
        <f>IFERROR(INDEX(Premissas!$E$4:$E$7,ROW()-4),"")</f>
        <v/>
      </c>
      <c r="T74">
        <f>IFERROR(INDEX(Premissas!$G$4:$G$7,ROW()-4),"")</f>
        <v/>
      </c>
    </row>
    <row r="75" ht="24" customHeight="1">
      <c r="A75" s="18" t="n"/>
      <c r="B75" s="18" t="n"/>
      <c r="C75" s="36" t="n"/>
      <c r="D75" s="18" t="n"/>
      <c r="E75" s="18" t="n"/>
      <c r="F75" s="36" t="n"/>
      <c r="G75" s="20" t="n"/>
      <c r="H75" s="37" t="n"/>
      <c r="I75" s="22" t="n"/>
      <c r="J75" s="31">
        <f>IF(OR(H75="",I75=""),"",IFERROR(H75*I75,""))</f>
        <v/>
      </c>
      <c r="K75" s="18" t="n"/>
      <c r="L75" s="20" t="n"/>
      <c r="M75" s="36" t="n"/>
      <c r="N75" s="20" t="n"/>
      <c r="O75" s="18" t="n"/>
      <c r="P75" s="24">
        <f>IF(COUNTA(A75:I75,K75:O75)=0,"",IF(L75="Cancelada","Sem ação",IF(OR(A75="",B75="",C75="",D75="",E75="",F75="",G75="",H75="",I75="",K75="",L75="",N75=""),"Completar dados",IF(L75="Dispensada","Conferir dispensa",IF(L75="Recolhida",IF(OR(N75="Recebido",N75="Não se aplica"),"Concluído","Conferir comprovante"),IF(M75="","Informar vencimento",IF(M75&lt;Premissas!$J$6,"Vencido - conferir",IF(M75&lt;=Premissas!$J$6+Premissas!$J$4,"Vence em breve",IF(AND(J75&lt;&gt;"",J75&gt;=Premissas!$J$5),"Revisar valor","Em acompanhamento")))))))))</f>
        <v/>
      </c>
      <c r="Q75">
        <f>IFERROR(INDEX(Premissas!$A$4:$A$10,ROW()-4),"")</f>
        <v/>
      </c>
      <c r="R75">
        <f>IFERROR(INDEX(Premissas!$C$4:$C$8,ROW()-4),"")</f>
        <v/>
      </c>
      <c r="S75">
        <f>IFERROR(INDEX(Premissas!$E$4:$E$7,ROW()-4),"")</f>
        <v/>
      </c>
      <c r="T75">
        <f>IFERROR(INDEX(Premissas!$G$4:$G$7,ROW()-4),"")</f>
        <v/>
      </c>
    </row>
    <row r="76" ht="24" customHeight="1">
      <c r="A76" s="18" t="n"/>
      <c r="B76" s="18" t="n"/>
      <c r="C76" s="36" t="n"/>
      <c r="D76" s="18" t="n"/>
      <c r="E76" s="18" t="n"/>
      <c r="F76" s="36" t="n"/>
      <c r="G76" s="20" t="n"/>
      <c r="H76" s="37" t="n"/>
      <c r="I76" s="22" t="n"/>
      <c r="J76" s="30">
        <f>IF(OR(H76="",I76=""),"",IFERROR(H76*I76,""))</f>
        <v/>
      </c>
      <c r="K76" s="18" t="n"/>
      <c r="L76" s="20" t="n"/>
      <c r="M76" s="36" t="n"/>
      <c r="N76" s="20" t="n"/>
      <c r="O76" s="18" t="n"/>
      <c r="P76" s="23">
        <f>IF(COUNTA(A76:I76,K76:O76)=0,"",IF(L76="Cancelada","Sem ação",IF(OR(A76="",B76="",C76="",D76="",E76="",F76="",G76="",H76="",I76="",K76="",L76="",N76=""),"Completar dados",IF(L76="Dispensada","Conferir dispensa",IF(L76="Recolhida",IF(OR(N76="Recebido",N76="Não se aplica"),"Concluído","Conferir comprovante"),IF(M76="","Informar vencimento",IF(M76&lt;Premissas!$J$6,"Vencido - conferir",IF(M76&lt;=Premissas!$J$6+Premissas!$J$4,"Vence em breve",IF(AND(J76&lt;&gt;"",J76&gt;=Premissas!$J$5),"Revisar valor","Em acompanhamento")))))))))</f>
        <v/>
      </c>
      <c r="Q76">
        <f>IFERROR(INDEX(Premissas!$A$4:$A$10,ROW()-4),"")</f>
        <v/>
      </c>
      <c r="R76">
        <f>IFERROR(INDEX(Premissas!$C$4:$C$8,ROW()-4),"")</f>
        <v/>
      </c>
      <c r="S76">
        <f>IFERROR(INDEX(Premissas!$E$4:$E$7,ROW()-4),"")</f>
        <v/>
      </c>
      <c r="T76">
        <f>IFERROR(INDEX(Premissas!$G$4:$G$7,ROW()-4),"")</f>
        <v/>
      </c>
    </row>
    <row r="77" ht="24" customHeight="1">
      <c r="A77" s="18" t="n"/>
      <c r="B77" s="18" t="n"/>
      <c r="C77" s="36" t="n"/>
      <c r="D77" s="18" t="n"/>
      <c r="E77" s="18" t="n"/>
      <c r="F77" s="36" t="n"/>
      <c r="G77" s="20" t="n"/>
      <c r="H77" s="37" t="n"/>
      <c r="I77" s="22" t="n"/>
      <c r="J77" s="31">
        <f>IF(OR(H77="",I77=""),"",IFERROR(H77*I77,""))</f>
        <v/>
      </c>
      <c r="K77" s="18" t="n"/>
      <c r="L77" s="20" t="n"/>
      <c r="M77" s="36" t="n"/>
      <c r="N77" s="20" t="n"/>
      <c r="O77" s="18" t="n"/>
      <c r="P77" s="24">
        <f>IF(COUNTA(A77:I77,K77:O77)=0,"",IF(L77="Cancelada","Sem ação",IF(OR(A77="",B77="",C77="",D77="",E77="",F77="",G77="",H77="",I77="",K77="",L77="",N77=""),"Completar dados",IF(L77="Dispensada","Conferir dispensa",IF(L77="Recolhida",IF(OR(N77="Recebido",N77="Não se aplica"),"Concluído","Conferir comprovante"),IF(M77="","Informar vencimento",IF(M77&lt;Premissas!$J$6,"Vencido - conferir",IF(M77&lt;=Premissas!$J$6+Premissas!$J$4,"Vence em breve",IF(AND(J77&lt;&gt;"",J77&gt;=Premissas!$J$5),"Revisar valor","Em acompanhamento")))))))))</f>
        <v/>
      </c>
      <c r="Q77">
        <f>IFERROR(INDEX(Premissas!$A$4:$A$10,ROW()-4),"")</f>
        <v/>
      </c>
      <c r="R77">
        <f>IFERROR(INDEX(Premissas!$C$4:$C$8,ROW()-4),"")</f>
        <v/>
      </c>
      <c r="S77">
        <f>IFERROR(INDEX(Premissas!$E$4:$E$7,ROW()-4),"")</f>
        <v/>
      </c>
      <c r="T77">
        <f>IFERROR(INDEX(Premissas!$G$4:$G$7,ROW()-4),"")</f>
        <v/>
      </c>
    </row>
    <row r="78" ht="24" customHeight="1">
      <c r="A78" s="18" t="n"/>
      <c r="B78" s="18" t="n"/>
      <c r="C78" s="36" t="n"/>
      <c r="D78" s="18" t="n"/>
      <c r="E78" s="18" t="n"/>
      <c r="F78" s="36" t="n"/>
      <c r="G78" s="20" t="n"/>
      <c r="H78" s="37" t="n"/>
      <c r="I78" s="22" t="n"/>
      <c r="J78" s="30">
        <f>IF(OR(H78="",I78=""),"",IFERROR(H78*I78,""))</f>
        <v/>
      </c>
      <c r="K78" s="18" t="n"/>
      <c r="L78" s="20" t="n"/>
      <c r="M78" s="36" t="n"/>
      <c r="N78" s="20" t="n"/>
      <c r="O78" s="18" t="n"/>
      <c r="P78" s="23">
        <f>IF(COUNTA(A78:I78,K78:O78)=0,"",IF(L78="Cancelada","Sem ação",IF(OR(A78="",B78="",C78="",D78="",E78="",F78="",G78="",H78="",I78="",K78="",L78="",N78=""),"Completar dados",IF(L78="Dispensada","Conferir dispensa",IF(L78="Recolhida",IF(OR(N78="Recebido",N78="Não se aplica"),"Concluído","Conferir comprovante"),IF(M78="","Informar vencimento",IF(M78&lt;Premissas!$J$6,"Vencido - conferir",IF(M78&lt;=Premissas!$J$6+Premissas!$J$4,"Vence em breve",IF(AND(J78&lt;&gt;"",J78&gt;=Premissas!$J$5),"Revisar valor","Em acompanhamento")))))))))</f>
        <v/>
      </c>
      <c r="Q78">
        <f>IFERROR(INDEX(Premissas!$A$4:$A$10,ROW()-4),"")</f>
        <v/>
      </c>
      <c r="R78">
        <f>IFERROR(INDEX(Premissas!$C$4:$C$8,ROW()-4),"")</f>
        <v/>
      </c>
      <c r="S78">
        <f>IFERROR(INDEX(Premissas!$E$4:$E$7,ROW()-4),"")</f>
        <v/>
      </c>
      <c r="T78">
        <f>IFERROR(INDEX(Premissas!$G$4:$G$7,ROW()-4),"")</f>
        <v/>
      </c>
    </row>
    <row r="79" ht="24" customHeight="1">
      <c r="A79" s="18" t="n"/>
      <c r="B79" s="18" t="n"/>
      <c r="C79" s="36" t="n"/>
      <c r="D79" s="18" t="n"/>
      <c r="E79" s="18" t="n"/>
      <c r="F79" s="36" t="n"/>
      <c r="G79" s="20" t="n"/>
      <c r="H79" s="37" t="n"/>
      <c r="I79" s="22" t="n"/>
      <c r="J79" s="31">
        <f>IF(OR(H79="",I79=""),"",IFERROR(H79*I79,""))</f>
        <v/>
      </c>
      <c r="K79" s="18" t="n"/>
      <c r="L79" s="20" t="n"/>
      <c r="M79" s="36" t="n"/>
      <c r="N79" s="20" t="n"/>
      <c r="O79" s="18" t="n"/>
      <c r="P79" s="24">
        <f>IF(COUNTA(A79:I79,K79:O79)=0,"",IF(L79="Cancelada","Sem ação",IF(OR(A79="",B79="",C79="",D79="",E79="",F79="",G79="",H79="",I79="",K79="",L79="",N79=""),"Completar dados",IF(L79="Dispensada","Conferir dispensa",IF(L79="Recolhida",IF(OR(N79="Recebido",N79="Não se aplica"),"Concluído","Conferir comprovante"),IF(M79="","Informar vencimento",IF(M79&lt;Premissas!$J$6,"Vencido - conferir",IF(M79&lt;=Premissas!$J$6+Premissas!$J$4,"Vence em breve",IF(AND(J79&lt;&gt;"",J79&gt;=Premissas!$J$5),"Revisar valor","Em acompanhamento")))))))))</f>
        <v/>
      </c>
      <c r="Q79">
        <f>IFERROR(INDEX(Premissas!$A$4:$A$10,ROW()-4),"")</f>
        <v/>
      </c>
      <c r="R79">
        <f>IFERROR(INDEX(Premissas!$C$4:$C$8,ROW()-4),"")</f>
        <v/>
      </c>
      <c r="S79">
        <f>IFERROR(INDEX(Premissas!$E$4:$E$7,ROW()-4),"")</f>
        <v/>
      </c>
      <c r="T79">
        <f>IFERROR(INDEX(Premissas!$G$4:$G$7,ROW()-4),"")</f>
        <v/>
      </c>
    </row>
    <row r="80" ht="24" customHeight="1">
      <c r="A80" s="18" t="n"/>
      <c r="B80" s="18" t="n"/>
      <c r="C80" s="36" t="n"/>
      <c r="D80" s="18" t="n"/>
      <c r="E80" s="18" t="n"/>
      <c r="F80" s="36" t="n"/>
      <c r="G80" s="20" t="n"/>
      <c r="H80" s="37" t="n"/>
      <c r="I80" s="22" t="n"/>
      <c r="J80" s="30">
        <f>IF(OR(H80="",I80=""),"",IFERROR(H80*I80,""))</f>
        <v/>
      </c>
      <c r="K80" s="18" t="n"/>
      <c r="L80" s="20" t="n"/>
      <c r="M80" s="36" t="n"/>
      <c r="N80" s="20" t="n"/>
      <c r="O80" s="18" t="n"/>
      <c r="P80" s="23">
        <f>IF(COUNTA(A80:I80,K80:O80)=0,"",IF(L80="Cancelada","Sem ação",IF(OR(A80="",B80="",C80="",D80="",E80="",F80="",G80="",H80="",I80="",K80="",L80="",N80=""),"Completar dados",IF(L80="Dispensada","Conferir dispensa",IF(L80="Recolhida",IF(OR(N80="Recebido",N80="Não se aplica"),"Concluído","Conferir comprovante"),IF(M80="","Informar vencimento",IF(M80&lt;Premissas!$J$6,"Vencido - conferir",IF(M80&lt;=Premissas!$J$6+Premissas!$J$4,"Vence em breve",IF(AND(J80&lt;&gt;"",J80&gt;=Premissas!$J$5),"Revisar valor","Em acompanhamento")))))))))</f>
        <v/>
      </c>
      <c r="Q80">
        <f>IFERROR(INDEX(Premissas!$A$4:$A$10,ROW()-4),"")</f>
        <v/>
      </c>
      <c r="R80">
        <f>IFERROR(INDEX(Premissas!$C$4:$C$8,ROW()-4),"")</f>
        <v/>
      </c>
      <c r="S80">
        <f>IFERROR(INDEX(Premissas!$E$4:$E$7,ROW()-4),"")</f>
        <v/>
      </c>
      <c r="T80">
        <f>IFERROR(INDEX(Premissas!$G$4:$G$7,ROW()-4),"")</f>
        <v/>
      </c>
    </row>
    <row r="81" ht="24" customHeight="1">
      <c r="A81" s="18" t="n"/>
      <c r="B81" s="18" t="n"/>
      <c r="C81" s="36" t="n"/>
      <c r="D81" s="18" t="n"/>
      <c r="E81" s="18" t="n"/>
      <c r="F81" s="36" t="n"/>
      <c r="G81" s="20" t="n"/>
      <c r="H81" s="37" t="n"/>
      <c r="I81" s="22" t="n"/>
      <c r="J81" s="31">
        <f>IF(OR(H81="",I81=""),"",IFERROR(H81*I81,""))</f>
        <v/>
      </c>
      <c r="K81" s="18" t="n"/>
      <c r="L81" s="20" t="n"/>
      <c r="M81" s="36" t="n"/>
      <c r="N81" s="20" t="n"/>
      <c r="O81" s="18" t="n"/>
      <c r="P81" s="24">
        <f>IF(COUNTA(A81:I81,K81:O81)=0,"",IF(L81="Cancelada","Sem ação",IF(OR(A81="",B81="",C81="",D81="",E81="",F81="",G81="",H81="",I81="",K81="",L81="",N81=""),"Completar dados",IF(L81="Dispensada","Conferir dispensa",IF(L81="Recolhida",IF(OR(N81="Recebido",N81="Não se aplica"),"Concluído","Conferir comprovante"),IF(M81="","Informar vencimento",IF(M81&lt;Premissas!$J$6,"Vencido - conferir",IF(M81&lt;=Premissas!$J$6+Premissas!$J$4,"Vence em breve",IF(AND(J81&lt;&gt;"",J81&gt;=Premissas!$J$5),"Revisar valor","Em acompanhamento")))))))))</f>
        <v/>
      </c>
      <c r="Q81">
        <f>IFERROR(INDEX(Premissas!$A$4:$A$10,ROW()-4),"")</f>
        <v/>
      </c>
      <c r="R81">
        <f>IFERROR(INDEX(Premissas!$C$4:$C$8,ROW()-4),"")</f>
        <v/>
      </c>
      <c r="S81">
        <f>IFERROR(INDEX(Premissas!$E$4:$E$7,ROW()-4),"")</f>
        <v/>
      </c>
      <c r="T81">
        <f>IFERROR(INDEX(Premissas!$G$4:$G$7,ROW()-4),"")</f>
        <v/>
      </c>
    </row>
    <row r="82" ht="24" customHeight="1">
      <c r="A82" s="18" t="n"/>
      <c r="B82" s="18" t="n"/>
      <c r="C82" s="36" t="n"/>
      <c r="D82" s="18" t="n"/>
      <c r="E82" s="18" t="n"/>
      <c r="F82" s="36" t="n"/>
      <c r="G82" s="20" t="n"/>
      <c r="H82" s="37" t="n"/>
      <c r="I82" s="22" t="n"/>
      <c r="J82" s="30">
        <f>IF(OR(H82="",I82=""),"",IFERROR(H82*I82,""))</f>
        <v/>
      </c>
      <c r="K82" s="18" t="n"/>
      <c r="L82" s="20" t="n"/>
      <c r="M82" s="36" t="n"/>
      <c r="N82" s="20" t="n"/>
      <c r="O82" s="18" t="n"/>
      <c r="P82" s="23">
        <f>IF(COUNTA(A82:I82,K82:O82)=0,"",IF(L82="Cancelada","Sem ação",IF(OR(A82="",B82="",C82="",D82="",E82="",F82="",G82="",H82="",I82="",K82="",L82="",N82=""),"Completar dados",IF(L82="Dispensada","Conferir dispensa",IF(L82="Recolhida",IF(OR(N82="Recebido",N82="Não se aplica"),"Concluído","Conferir comprovante"),IF(M82="","Informar vencimento",IF(M82&lt;Premissas!$J$6,"Vencido - conferir",IF(M82&lt;=Premissas!$J$6+Premissas!$J$4,"Vence em breve",IF(AND(J82&lt;&gt;"",J82&gt;=Premissas!$J$5),"Revisar valor","Em acompanhamento")))))))))</f>
        <v/>
      </c>
      <c r="Q82">
        <f>IFERROR(INDEX(Premissas!$A$4:$A$10,ROW()-4),"")</f>
        <v/>
      </c>
      <c r="R82">
        <f>IFERROR(INDEX(Premissas!$C$4:$C$8,ROW()-4),"")</f>
        <v/>
      </c>
      <c r="S82">
        <f>IFERROR(INDEX(Premissas!$E$4:$E$7,ROW()-4),"")</f>
        <v/>
      </c>
      <c r="T82">
        <f>IFERROR(INDEX(Premissas!$G$4:$G$7,ROW()-4),"")</f>
        <v/>
      </c>
    </row>
    <row r="83" ht="24" customHeight="1">
      <c r="A83" s="18" t="n"/>
      <c r="B83" s="18" t="n"/>
      <c r="C83" s="36" t="n"/>
      <c r="D83" s="18" t="n"/>
      <c r="E83" s="18" t="n"/>
      <c r="F83" s="36" t="n"/>
      <c r="G83" s="20" t="n"/>
      <c r="H83" s="37" t="n"/>
      <c r="I83" s="22" t="n"/>
      <c r="J83" s="31">
        <f>IF(OR(H83="",I83=""),"",IFERROR(H83*I83,""))</f>
        <v/>
      </c>
      <c r="K83" s="18" t="n"/>
      <c r="L83" s="20" t="n"/>
      <c r="M83" s="36" t="n"/>
      <c r="N83" s="20" t="n"/>
      <c r="O83" s="18" t="n"/>
      <c r="P83" s="24">
        <f>IF(COUNTA(A83:I83,K83:O83)=0,"",IF(L83="Cancelada","Sem ação",IF(OR(A83="",B83="",C83="",D83="",E83="",F83="",G83="",H83="",I83="",K83="",L83="",N83=""),"Completar dados",IF(L83="Dispensada","Conferir dispensa",IF(L83="Recolhida",IF(OR(N83="Recebido",N83="Não se aplica"),"Concluído","Conferir comprovante"),IF(M83="","Informar vencimento",IF(M83&lt;Premissas!$J$6,"Vencido - conferir",IF(M83&lt;=Premissas!$J$6+Premissas!$J$4,"Vence em breve",IF(AND(J83&lt;&gt;"",J83&gt;=Premissas!$J$5),"Revisar valor","Em acompanhamento")))))))))</f>
        <v/>
      </c>
      <c r="Q83">
        <f>IFERROR(INDEX(Premissas!$A$4:$A$10,ROW()-4),"")</f>
        <v/>
      </c>
      <c r="R83">
        <f>IFERROR(INDEX(Premissas!$C$4:$C$8,ROW()-4),"")</f>
        <v/>
      </c>
      <c r="S83">
        <f>IFERROR(INDEX(Premissas!$E$4:$E$7,ROW()-4),"")</f>
        <v/>
      </c>
      <c r="T83">
        <f>IFERROR(INDEX(Premissas!$G$4:$G$7,ROW()-4),"")</f>
        <v/>
      </c>
    </row>
    <row r="84" ht="24" customHeight="1">
      <c r="A84" s="18" t="n"/>
      <c r="B84" s="18" t="n"/>
      <c r="C84" s="36" t="n"/>
      <c r="D84" s="18" t="n"/>
      <c r="E84" s="18" t="n"/>
      <c r="F84" s="36" t="n"/>
      <c r="G84" s="20" t="n"/>
      <c r="H84" s="37" t="n"/>
      <c r="I84" s="22" t="n"/>
      <c r="J84" s="30">
        <f>IF(OR(H84="",I84=""),"",IFERROR(H84*I84,""))</f>
        <v/>
      </c>
      <c r="K84" s="18" t="n"/>
      <c r="L84" s="20" t="n"/>
      <c r="M84" s="36" t="n"/>
      <c r="N84" s="20" t="n"/>
      <c r="O84" s="18" t="n"/>
      <c r="P84" s="23">
        <f>IF(COUNTA(A84:I84,K84:O84)=0,"",IF(L84="Cancelada","Sem ação",IF(OR(A84="",B84="",C84="",D84="",E84="",F84="",G84="",H84="",I84="",K84="",L84="",N84=""),"Completar dados",IF(L84="Dispensada","Conferir dispensa",IF(L84="Recolhida",IF(OR(N84="Recebido",N84="Não se aplica"),"Concluído","Conferir comprovante"),IF(M84="","Informar vencimento",IF(M84&lt;Premissas!$J$6,"Vencido - conferir",IF(M84&lt;=Premissas!$J$6+Premissas!$J$4,"Vence em breve",IF(AND(J84&lt;&gt;"",J84&gt;=Premissas!$J$5),"Revisar valor","Em acompanhamento")))))))))</f>
        <v/>
      </c>
      <c r="Q84">
        <f>IFERROR(INDEX(Premissas!$A$4:$A$10,ROW()-4),"")</f>
        <v/>
      </c>
      <c r="R84">
        <f>IFERROR(INDEX(Premissas!$C$4:$C$8,ROW()-4),"")</f>
        <v/>
      </c>
      <c r="S84">
        <f>IFERROR(INDEX(Premissas!$E$4:$E$7,ROW()-4),"")</f>
        <v/>
      </c>
      <c r="T84">
        <f>IFERROR(INDEX(Premissas!$G$4:$G$7,ROW()-4),"")</f>
        <v/>
      </c>
    </row>
    <row r="85" ht="24" customHeight="1">
      <c r="A85" s="18" t="n"/>
      <c r="B85" s="18" t="n"/>
      <c r="C85" s="36" t="n"/>
      <c r="D85" s="18" t="n"/>
      <c r="E85" s="18" t="n"/>
      <c r="F85" s="36" t="n"/>
      <c r="G85" s="20" t="n"/>
      <c r="H85" s="37" t="n"/>
      <c r="I85" s="22" t="n"/>
      <c r="J85" s="31">
        <f>IF(OR(H85="",I85=""),"",IFERROR(H85*I85,""))</f>
        <v/>
      </c>
      <c r="K85" s="18" t="n"/>
      <c r="L85" s="20" t="n"/>
      <c r="M85" s="36" t="n"/>
      <c r="N85" s="20" t="n"/>
      <c r="O85" s="18" t="n"/>
      <c r="P85" s="24">
        <f>IF(COUNTA(A85:I85,K85:O85)=0,"",IF(L85="Cancelada","Sem ação",IF(OR(A85="",B85="",C85="",D85="",E85="",F85="",G85="",H85="",I85="",K85="",L85="",N85=""),"Completar dados",IF(L85="Dispensada","Conferir dispensa",IF(L85="Recolhida",IF(OR(N85="Recebido",N85="Não se aplica"),"Concluído","Conferir comprovante"),IF(M85="","Informar vencimento",IF(M85&lt;Premissas!$J$6,"Vencido - conferir",IF(M85&lt;=Premissas!$J$6+Premissas!$J$4,"Vence em breve",IF(AND(J85&lt;&gt;"",J85&gt;=Premissas!$J$5),"Revisar valor","Em acompanhamento")))))))))</f>
        <v/>
      </c>
      <c r="Q85">
        <f>IFERROR(INDEX(Premissas!$A$4:$A$10,ROW()-4),"")</f>
        <v/>
      </c>
      <c r="R85">
        <f>IFERROR(INDEX(Premissas!$C$4:$C$8,ROW()-4),"")</f>
        <v/>
      </c>
      <c r="S85">
        <f>IFERROR(INDEX(Premissas!$E$4:$E$7,ROW()-4),"")</f>
        <v/>
      </c>
      <c r="T85">
        <f>IFERROR(INDEX(Premissas!$G$4:$G$7,ROW()-4),"")</f>
        <v/>
      </c>
    </row>
    <row r="86" ht="24" customHeight="1">
      <c r="A86" s="18" t="n"/>
      <c r="B86" s="18" t="n"/>
      <c r="C86" s="36" t="n"/>
      <c r="D86" s="18" t="n"/>
      <c r="E86" s="18" t="n"/>
      <c r="F86" s="36" t="n"/>
      <c r="G86" s="20" t="n"/>
      <c r="H86" s="37" t="n"/>
      <c r="I86" s="22" t="n"/>
      <c r="J86" s="30">
        <f>IF(OR(H86="",I86=""),"",IFERROR(H86*I86,""))</f>
        <v/>
      </c>
      <c r="K86" s="18" t="n"/>
      <c r="L86" s="20" t="n"/>
      <c r="M86" s="36" t="n"/>
      <c r="N86" s="20" t="n"/>
      <c r="O86" s="18" t="n"/>
      <c r="P86" s="23">
        <f>IF(COUNTA(A86:I86,K86:O86)=0,"",IF(L86="Cancelada","Sem ação",IF(OR(A86="",B86="",C86="",D86="",E86="",F86="",G86="",H86="",I86="",K86="",L86="",N86=""),"Completar dados",IF(L86="Dispensada","Conferir dispensa",IF(L86="Recolhida",IF(OR(N86="Recebido",N86="Não se aplica"),"Concluído","Conferir comprovante"),IF(M86="","Informar vencimento",IF(M86&lt;Premissas!$J$6,"Vencido - conferir",IF(M86&lt;=Premissas!$J$6+Premissas!$J$4,"Vence em breve",IF(AND(J86&lt;&gt;"",J86&gt;=Premissas!$J$5),"Revisar valor","Em acompanhamento")))))))))</f>
        <v/>
      </c>
      <c r="Q86">
        <f>IFERROR(INDEX(Premissas!$A$4:$A$10,ROW()-4),"")</f>
        <v/>
      </c>
      <c r="R86">
        <f>IFERROR(INDEX(Premissas!$C$4:$C$8,ROW()-4),"")</f>
        <v/>
      </c>
      <c r="S86">
        <f>IFERROR(INDEX(Premissas!$E$4:$E$7,ROW()-4),"")</f>
        <v/>
      </c>
      <c r="T86">
        <f>IFERROR(INDEX(Premissas!$G$4:$G$7,ROW()-4),"")</f>
        <v/>
      </c>
    </row>
    <row r="87" ht="24" customHeight="1">
      <c r="A87" s="18" t="n"/>
      <c r="B87" s="18" t="n"/>
      <c r="C87" s="36" t="n"/>
      <c r="D87" s="18" t="n"/>
      <c r="E87" s="18" t="n"/>
      <c r="F87" s="36" t="n"/>
      <c r="G87" s="20" t="n"/>
      <c r="H87" s="37" t="n"/>
      <c r="I87" s="22" t="n"/>
      <c r="J87" s="31">
        <f>IF(OR(H87="",I87=""),"",IFERROR(H87*I87,""))</f>
        <v/>
      </c>
      <c r="K87" s="18" t="n"/>
      <c r="L87" s="20" t="n"/>
      <c r="M87" s="36" t="n"/>
      <c r="N87" s="20" t="n"/>
      <c r="O87" s="18" t="n"/>
      <c r="P87" s="24">
        <f>IF(COUNTA(A87:I87,K87:O87)=0,"",IF(L87="Cancelada","Sem ação",IF(OR(A87="",B87="",C87="",D87="",E87="",F87="",G87="",H87="",I87="",K87="",L87="",N87=""),"Completar dados",IF(L87="Dispensada","Conferir dispensa",IF(L87="Recolhida",IF(OR(N87="Recebido",N87="Não se aplica"),"Concluído","Conferir comprovante"),IF(M87="","Informar vencimento",IF(M87&lt;Premissas!$J$6,"Vencido - conferir",IF(M87&lt;=Premissas!$J$6+Premissas!$J$4,"Vence em breve",IF(AND(J87&lt;&gt;"",J87&gt;=Premissas!$J$5),"Revisar valor","Em acompanhamento")))))))))</f>
        <v/>
      </c>
      <c r="Q87">
        <f>IFERROR(INDEX(Premissas!$A$4:$A$10,ROW()-4),"")</f>
        <v/>
      </c>
      <c r="R87">
        <f>IFERROR(INDEX(Premissas!$C$4:$C$8,ROW()-4),"")</f>
        <v/>
      </c>
      <c r="S87">
        <f>IFERROR(INDEX(Premissas!$E$4:$E$7,ROW()-4),"")</f>
        <v/>
      </c>
      <c r="T87">
        <f>IFERROR(INDEX(Premissas!$G$4:$G$7,ROW()-4),"")</f>
        <v/>
      </c>
    </row>
    <row r="88" ht="24" customHeight="1">
      <c r="A88" s="18" t="n"/>
      <c r="B88" s="18" t="n"/>
      <c r="C88" s="36" t="n"/>
      <c r="D88" s="18" t="n"/>
      <c r="E88" s="18" t="n"/>
      <c r="F88" s="36" t="n"/>
      <c r="G88" s="20" t="n"/>
      <c r="H88" s="37" t="n"/>
      <c r="I88" s="22" t="n"/>
      <c r="J88" s="30">
        <f>IF(OR(H88="",I88=""),"",IFERROR(H88*I88,""))</f>
        <v/>
      </c>
      <c r="K88" s="18" t="n"/>
      <c r="L88" s="20" t="n"/>
      <c r="M88" s="36" t="n"/>
      <c r="N88" s="20" t="n"/>
      <c r="O88" s="18" t="n"/>
      <c r="P88" s="23">
        <f>IF(COUNTA(A88:I88,K88:O88)=0,"",IF(L88="Cancelada","Sem ação",IF(OR(A88="",B88="",C88="",D88="",E88="",F88="",G88="",H88="",I88="",K88="",L88="",N88=""),"Completar dados",IF(L88="Dispensada","Conferir dispensa",IF(L88="Recolhida",IF(OR(N88="Recebido",N88="Não se aplica"),"Concluído","Conferir comprovante"),IF(M88="","Informar vencimento",IF(M88&lt;Premissas!$J$6,"Vencido - conferir",IF(M88&lt;=Premissas!$J$6+Premissas!$J$4,"Vence em breve",IF(AND(J88&lt;&gt;"",J88&gt;=Premissas!$J$5),"Revisar valor","Em acompanhamento")))))))))</f>
        <v/>
      </c>
      <c r="Q88">
        <f>IFERROR(INDEX(Premissas!$A$4:$A$10,ROW()-4),"")</f>
        <v/>
      </c>
      <c r="R88">
        <f>IFERROR(INDEX(Premissas!$C$4:$C$8,ROW()-4),"")</f>
        <v/>
      </c>
      <c r="S88">
        <f>IFERROR(INDEX(Premissas!$E$4:$E$7,ROW()-4),"")</f>
        <v/>
      </c>
      <c r="T88">
        <f>IFERROR(INDEX(Premissas!$G$4:$G$7,ROW()-4),"")</f>
        <v/>
      </c>
    </row>
    <row r="89" ht="24" customHeight="1">
      <c r="A89" s="18" t="n"/>
      <c r="B89" s="18" t="n"/>
      <c r="C89" s="36" t="n"/>
      <c r="D89" s="18" t="n"/>
      <c r="E89" s="18" t="n"/>
      <c r="F89" s="36" t="n"/>
      <c r="G89" s="20" t="n"/>
      <c r="H89" s="37" t="n"/>
      <c r="I89" s="22" t="n"/>
      <c r="J89" s="31">
        <f>IF(OR(H89="",I89=""),"",IFERROR(H89*I89,""))</f>
        <v/>
      </c>
      <c r="K89" s="18" t="n"/>
      <c r="L89" s="20" t="n"/>
      <c r="M89" s="36" t="n"/>
      <c r="N89" s="20" t="n"/>
      <c r="O89" s="18" t="n"/>
      <c r="P89" s="24">
        <f>IF(COUNTA(A89:I89,K89:O89)=0,"",IF(L89="Cancelada","Sem ação",IF(OR(A89="",B89="",C89="",D89="",E89="",F89="",G89="",H89="",I89="",K89="",L89="",N89=""),"Completar dados",IF(L89="Dispensada","Conferir dispensa",IF(L89="Recolhida",IF(OR(N89="Recebido",N89="Não se aplica"),"Concluído","Conferir comprovante"),IF(M89="","Informar vencimento",IF(M89&lt;Premissas!$J$6,"Vencido - conferir",IF(M89&lt;=Premissas!$J$6+Premissas!$J$4,"Vence em breve",IF(AND(J89&lt;&gt;"",J89&gt;=Premissas!$J$5),"Revisar valor","Em acompanhamento")))))))))</f>
        <v/>
      </c>
      <c r="Q89">
        <f>IFERROR(INDEX(Premissas!$A$4:$A$10,ROW()-4),"")</f>
        <v/>
      </c>
      <c r="R89">
        <f>IFERROR(INDEX(Premissas!$C$4:$C$8,ROW()-4),"")</f>
        <v/>
      </c>
      <c r="S89">
        <f>IFERROR(INDEX(Premissas!$E$4:$E$7,ROW()-4),"")</f>
        <v/>
      </c>
      <c r="T89">
        <f>IFERROR(INDEX(Premissas!$G$4:$G$7,ROW()-4),"")</f>
        <v/>
      </c>
    </row>
    <row r="90" ht="24" customHeight="1">
      <c r="A90" s="18" t="n"/>
      <c r="B90" s="18" t="n"/>
      <c r="C90" s="36" t="n"/>
      <c r="D90" s="18" t="n"/>
      <c r="E90" s="18" t="n"/>
      <c r="F90" s="36" t="n"/>
      <c r="G90" s="20" t="n"/>
      <c r="H90" s="37" t="n"/>
      <c r="I90" s="22" t="n"/>
      <c r="J90" s="30">
        <f>IF(OR(H90="",I90=""),"",IFERROR(H90*I90,""))</f>
        <v/>
      </c>
      <c r="K90" s="18" t="n"/>
      <c r="L90" s="20" t="n"/>
      <c r="M90" s="36" t="n"/>
      <c r="N90" s="20" t="n"/>
      <c r="O90" s="18" t="n"/>
      <c r="P90" s="23">
        <f>IF(COUNTA(A90:I90,K90:O90)=0,"",IF(L90="Cancelada","Sem ação",IF(OR(A90="",B90="",C90="",D90="",E90="",F90="",G90="",H90="",I90="",K90="",L90="",N90=""),"Completar dados",IF(L90="Dispensada","Conferir dispensa",IF(L90="Recolhida",IF(OR(N90="Recebido",N90="Não se aplica"),"Concluído","Conferir comprovante"),IF(M90="","Informar vencimento",IF(M90&lt;Premissas!$J$6,"Vencido - conferir",IF(M90&lt;=Premissas!$J$6+Premissas!$J$4,"Vence em breve",IF(AND(J90&lt;&gt;"",J90&gt;=Premissas!$J$5),"Revisar valor","Em acompanhamento")))))))))</f>
        <v/>
      </c>
      <c r="Q90">
        <f>IFERROR(INDEX(Premissas!$A$4:$A$10,ROW()-4),"")</f>
        <v/>
      </c>
      <c r="R90">
        <f>IFERROR(INDEX(Premissas!$C$4:$C$8,ROW()-4),"")</f>
        <v/>
      </c>
      <c r="S90">
        <f>IFERROR(INDEX(Premissas!$E$4:$E$7,ROW()-4),"")</f>
        <v/>
      </c>
      <c r="T90">
        <f>IFERROR(INDEX(Premissas!$G$4:$G$7,ROW()-4),"")</f>
        <v/>
      </c>
    </row>
    <row r="91" ht="24" customHeight="1">
      <c r="A91" s="18" t="n"/>
      <c r="B91" s="18" t="n"/>
      <c r="C91" s="36" t="n"/>
      <c r="D91" s="18" t="n"/>
      <c r="E91" s="18" t="n"/>
      <c r="F91" s="36" t="n"/>
      <c r="G91" s="20" t="n"/>
      <c r="H91" s="37" t="n"/>
      <c r="I91" s="22" t="n"/>
      <c r="J91" s="31">
        <f>IF(OR(H91="",I91=""),"",IFERROR(H91*I91,""))</f>
        <v/>
      </c>
      <c r="K91" s="18" t="n"/>
      <c r="L91" s="20" t="n"/>
      <c r="M91" s="36" t="n"/>
      <c r="N91" s="20" t="n"/>
      <c r="O91" s="18" t="n"/>
      <c r="P91" s="24">
        <f>IF(COUNTA(A91:I91,K91:O91)=0,"",IF(L91="Cancelada","Sem ação",IF(OR(A91="",B91="",C91="",D91="",E91="",F91="",G91="",H91="",I91="",K91="",L91="",N91=""),"Completar dados",IF(L91="Dispensada","Conferir dispensa",IF(L91="Recolhida",IF(OR(N91="Recebido",N91="Não se aplica"),"Concluído","Conferir comprovante"),IF(M91="","Informar vencimento",IF(M91&lt;Premissas!$J$6,"Vencido - conferir",IF(M91&lt;=Premissas!$J$6+Premissas!$J$4,"Vence em breve",IF(AND(J91&lt;&gt;"",J91&gt;=Premissas!$J$5),"Revisar valor","Em acompanhamento")))))))))</f>
        <v/>
      </c>
      <c r="Q91">
        <f>IFERROR(INDEX(Premissas!$A$4:$A$10,ROW()-4),"")</f>
        <v/>
      </c>
      <c r="R91">
        <f>IFERROR(INDEX(Premissas!$C$4:$C$8,ROW()-4),"")</f>
        <v/>
      </c>
      <c r="S91">
        <f>IFERROR(INDEX(Premissas!$E$4:$E$7,ROW()-4),"")</f>
        <v/>
      </c>
      <c r="T91">
        <f>IFERROR(INDEX(Premissas!$G$4:$G$7,ROW()-4),"")</f>
        <v/>
      </c>
    </row>
    <row r="92" ht="24" customHeight="1">
      <c r="A92" s="18" t="n"/>
      <c r="B92" s="18" t="n"/>
      <c r="C92" s="36" t="n"/>
      <c r="D92" s="18" t="n"/>
      <c r="E92" s="18" t="n"/>
      <c r="F92" s="36" t="n"/>
      <c r="G92" s="20" t="n"/>
      <c r="H92" s="37" t="n"/>
      <c r="I92" s="22" t="n"/>
      <c r="J92" s="30">
        <f>IF(OR(H92="",I92=""),"",IFERROR(H92*I92,""))</f>
        <v/>
      </c>
      <c r="K92" s="18" t="n"/>
      <c r="L92" s="20" t="n"/>
      <c r="M92" s="36" t="n"/>
      <c r="N92" s="20" t="n"/>
      <c r="O92" s="18" t="n"/>
      <c r="P92" s="23">
        <f>IF(COUNTA(A92:I92,K92:O92)=0,"",IF(L92="Cancelada","Sem ação",IF(OR(A92="",B92="",C92="",D92="",E92="",F92="",G92="",H92="",I92="",K92="",L92="",N92=""),"Completar dados",IF(L92="Dispensada","Conferir dispensa",IF(L92="Recolhida",IF(OR(N92="Recebido",N92="Não se aplica"),"Concluído","Conferir comprovante"),IF(M92="","Informar vencimento",IF(M92&lt;Premissas!$J$6,"Vencido - conferir",IF(M92&lt;=Premissas!$J$6+Premissas!$J$4,"Vence em breve",IF(AND(J92&lt;&gt;"",J92&gt;=Premissas!$J$5),"Revisar valor","Em acompanhamento")))))))))</f>
        <v/>
      </c>
      <c r="Q92">
        <f>IFERROR(INDEX(Premissas!$A$4:$A$10,ROW()-4),"")</f>
        <v/>
      </c>
      <c r="R92">
        <f>IFERROR(INDEX(Premissas!$C$4:$C$8,ROW()-4),"")</f>
        <v/>
      </c>
      <c r="S92">
        <f>IFERROR(INDEX(Premissas!$E$4:$E$7,ROW()-4),"")</f>
        <v/>
      </c>
      <c r="T92">
        <f>IFERROR(INDEX(Premissas!$G$4:$G$7,ROW()-4),"")</f>
        <v/>
      </c>
    </row>
    <row r="93" ht="24" customHeight="1">
      <c r="A93" s="18" t="n"/>
      <c r="B93" s="18" t="n"/>
      <c r="C93" s="36" t="n"/>
      <c r="D93" s="18" t="n"/>
      <c r="E93" s="18" t="n"/>
      <c r="F93" s="36" t="n"/>
      <c r="G93" s="20" t="n"/>
      <c r="H93" s="37" t="n"/>
      <c r="I93" s="22" t="n"/>
      <c r="J93" s="31">
        <f>IF(OR(H93="",I93=""),"",IFERROR(H93*I93,""))</f>
        <v/>
      </c>
      <c r="K93" s="18" t="n"/>
      <c r="L93" s="20" t="n"/>
      <c r="M93" s="36" t="n"/>
      <c r="N93" s="20" t="n"/>
      <c r="O93" s="18" t="n"/>
      <c r="P93" s="24">
        <f>IF(COUNTA(A93:I93,K93:O93)=0,"",IF(L93="Cancelada","Sem ação",IF(OR(A93="",B93="",C93="",D93="",E93="",F93="",G93="",H93="",I93="",K93="",L93="",N93=""),"Completar dados",IF(L93="Dispensada","Conferir dispensa",IF(L93="Recolhida",IF(OR(N93="Recebido",N93="Não se aplica"),"Concluído","Conferir comprovante"),IF(M93="","Informar vencimento",IF(M93&lt;Premissas!$J$6,"Vencido - conferir",IF(M93&lt;=Premissas!$J$6+Premissas!$J$4,"Vence em breve",IF(AND(J93&lt;&gt;"",J93&gt;=Premissas!$J$5),"Revisar valor","Em acompanhamento")))))))))</f>
        <v/>
      </c>
      <c r="Q93">
        <f>IFERROR(INDEX(Premissas!$A$4:$A$10,ROW()-4),"")</f>
        <v/>
      </c>
      <c r="R93">
        <f>IFERROR(INDEX(Premissas!$C$4:$C$8,ROW()-4),"")</f>
        <v/>
      </c>
      <c r="S93">
        <f>IFERROR(INDEX(Premissas!$E$4:$E$7,ROW()-4),"")</f>
        <v/>
      </c>
      <c r="T93">
        <f>IFERROR(INDEX(Premissas!$G$4:$G$7,ROW()-4),"")</f>
        <v/>
      </c>
    </row>
    <row r="94" ht="24" customHeight="1">
      <c r="A94" s="18" t="n"/>
      <c r="B94" s="18" t="n"/>
      <c r="C94" s="36" t="n"/>
      <c r="D94" s="18" t="n"/>
      <c r="E94" s="18" t="n"/>
      <c r="F94" s="36" t="n"/>
      <c r="G94" s="20" t="n"/>
      <c r="H94" s="37" t="n"/>
      <c r="I94" s="22" t="n"/>
      <c r="J94" s="30">
        <f>IF(OR(H94="",I94=""),"",IFERROR(H94*I94,""))</f>
        <v/>
      </c>
      <c r="K94" s="18" t="n"/>
      <c r="L94" s="20" t="n"/>
      <c r="M94" s="36" t="n"/>
      <c r="N94" s="20" t="n"/>
      <c r="O94" s="18" t="n"/>
      <c r="P94" s="23">
        <f>IF(COUNTA(A94:I94,K94:O94)=0,"",IF(L94="Cancelada","Sem ação",IF(OR(A94="",B94="",C94="",D94="",E94="",F94="",G94="",H94="",I94="",K94="",L94="",N94=""),"Completar dados",IF(L94="Dispensada","Conferir dispensa",IF(L94="Recolhida",IF(OR(N94="Recebido",N94="Não se aplica"),"Concluído","Conferir comprovante"),IF(M94="","Informar vencimento",IF(M94&lt;Premissas!$J$6,"Vencido - conferir",IF(M94&lt;=Premissas!$J$6+Premissas!$J$4,"Vence em breve",IF(AND(J94&lt;&gt;"",J94&gt;=Premissas!$J$5),"Revisar valor","Em acompanhamento")))))))))</f>
        <v/>
      </c>
      <c r="Q94">
        <f>IFERROR(INDEX(Premissas!$A$4:$A$10,ROW()-4),"")</f>
        <v/>
      </c>
      <c r="R94">
        <f>IFERROR(INDEX(Premissas!$C$4:$C$8,ROW()-4),"")</f>
        <v/>
      </c>
      <c r="S94">
        <f>IFERROR(INDEX(Premissas!$E$4:$E$7,ROW()-4),"")</f>
        <v/>
      </c>
      <c r="T94">
        <f>IFERROR(INDEX(Premissas!$G$4:$G$7,ROW()-4),"")</f>
        <v/>
      </c>
    </row>
    <row r="95" ht="24" customHeight="1">
      <c r="A95" s="18" t="n"/>
      <c r="B95" s="18" t="n"/>
      <c r="C95" s="36" t="n"/>
      <c r="D95" s="18" t="n"/>
      <c r="E95" s="18" t="n"/>
      <c r="F95" s="36" t="n"/>
      <c r="G95" s="20" t="n"/>
      <c r="H95" s="37" t="n"/>
      <c r="I95" s="22" t="n"/>
      <c r="J95" s="31">
        <f>IF(OR(H95="",I95=""),"",IFERROR(H95*I95,""))</f>
        <v/>
      </c>
      <c r="K95" s="18" t="n"/>
      <c r="L95" s="20" t="n"/>
      <c r="M95" s="36" t="n"/>
      <c r="N95" s="20" t="n"/>
      <c r="O95" s="18" t="n"/>
      <c r="P95" s="24">
        <f>IF(COUNTA(A95:I95,K95:O95)=0,"",IF(L95="Cancelada","Sem ação",IF(OR(A95="",B95="",C95="",D95="",E95="",F95="",G95="",H95="",I95="",K95="",L95="",N95=""),"Completar dados",IF(L95="Dispensada","Conferir dispensa",IF(L95="Recolhida",IF(OR(N95="Recebido",N95="Não se aplica"),"Concluído","Conferir comprovante"),IF(M95="","Informar vencimento",IF(M95&lt;Premissas!$J$6,"Vencido - conferir",IF(M95&lt;=Premissas!$J$6+Premissas!$J$4,"Vence em breve",IF(AND(J95&lt;&gt;"",J95&gt;=Premissas!$J$5),"Revisar valor","Em acompanhamento")))))))))</f>
        <v/>
      </c>
      <c r="Q95">
        <f>IFERROR(INDEX(Premissas!$A$4:$A$10,ROW()-4),"")</f>
        <v/>
      </c>
      <c r="R95">
        <f>IFERROR(INDEX(Premissas!$C$4:$C$8,ROW()-4),"")</f>
        <v/>
      </c>
      <c r="S95">
        <f>IFERROR(INDEX(Premissas!$E$4:$E$7,ROW()-4),"")</f>
        <v/>
      </c>
      <c r="T95">
        <f>IFERROR(INDEX(Premissas!$G$4:$G$7,ROW()-4),"")</f>
        <v/>
      </c>
    </row>
    <row r="96" ht="24" customHeight="1">
      <c r="A96" s="18" t="n"/>
      <c r="B96" s="18" t="n"/>
      <c r="C96" s="36" t="n"/>
      <c r="D96" s="18" t="n"/>
      <c r="E96" s="18" t="n"/>
      <c r="F96" s="36" t="n"/>
      <c r="G96" s="20" t="n"/>
      <c r="H96" s="37" t="n"/>
      <c r="I96" s="22" t="n"/>
      <c r="J96" s="30">
        <f>IF(OR(H96="",I96=""),"",IFERROR(H96*I96,""))</f>
        <v/>
      </c>
      <c r="K96" s="18" t="n"/>
      <c r="L96" s="20" t="n"/>
      <c r="M96" s="36" t="n"/>
      <c r="N96" s="20" t="n"/>
      <c r="O96" s="18" t="n"/>
      <c r="P96" s="23">
        <f>IF(COUNTA(A96:I96,K96:O96)=0,"",IF(L96="Cancelada","Sem ação",IF(OR(A96="",B96="",C96="",D96="",E96="",F96="",G96="",H96="",I96="",K96="",L96="",N96=""),"Completar dados",IF(L96="Dispensada","Conferir dispensa",IF(L96="Recolhida",IF(OR(N96="Recebido",N96="Não se aplica"),"Concluído","Conferir comprovante"),IF(M96="","Informar vencimento",IF(M96&lt;Premissas!$J$6,"Vencido - conferir",IF(M96&lt;=Premissas!$J$6+Premissas!$J$4,"Vence em breve",IF(AND(J96&lt;&gt;"",J96&gt;=Premissas!$J$5),"Revisar valor","Em acompanhamento")))))))))</f>
        <v/>
      </c>
      <c r="Q96">
        <f>IFERROR(INDEX(Premissas!$A$4:$A$10,ROW()-4),"")</f>
        <v/>
      </c>
      <c r="R96">
        <f>IFERROR(INDEX(Premissas!$C$4:$C$8,ROW()-4),"")</f>
        <v/>
      </c>
      <c r="S96">
        <f>IFERROR(INDEX(Premissas!$E$4:$E$7,ROW()-4),"")</f>
        <v/>
      </c>
      <c r="T96">
        <f>IFERROR(INDEX(Premissas!$G$4:$G$7,ROW()-4),"")</f>
        <v/>
      </c>
    </row>
    <row r="97" ht="24" customHeight="1">
      <c r="A97" s="18" t="n"/>
      <c r="B97" s="18" t="n"/>
      <c r="C97" s="36" t="n"/>
      <c r="D97" s="18" t="n"/>
      <c r="E97" s="18" t="n"/>
      <c r="F97" s="36" t="n"/>
      <c r="G97" s="20" t="n"/>
      <c r="H97" s="37" t="n"/>
      <c r="I97" s="22" t="n"/>
      <c r="J97" s="31">
        <f>IF(OR(H97="",I97=""),"",IFERROR(H97*I97,""))</f>
        <v/>
      </c>
      <c r="K97" s="18" t="n"/>
      <c r="L97" s="20" t="n"/>
      <c r="M97" s="36" t="n"/>
      <c r="N97" s="20" t="n"/>
      <c r="O97" s="18" t="n"/>
      <c r="P97" s="24">
        <f>IF(COUNTA(A97:I97,K97:O97)=0,"",IF(L97="Cancelada","Sem ação",IF(OR(A97="",B97="",C97="",D97="",E97="",F97="",G97="",H97="",I97="",K97="",L97="",N97=""),"Completar dados",IF(L97="Dispensada","Conferir dispensa",IF(L97="Recolhida",IF(OR(N97="Recebido",N97="Não se aplica"),"Concluído","Conferir comprovante"),IF(M97="","Informar vencimento",IF(M97&lt;Premissas!$J$6,"Vencido - conferir",IF(M97&lt;=Premissas!$J$6+Premissas!$J$4,"Vence em breve",IF(AND(J97&lt;&gt;"",J97&gt;=Premissas!$J$5),"Revisar valor","Em acompanhamento")))))))))</f>
        <v/>
      </c>
      <c r="Q97">
        <f>IFERROR(INDEX(Premissas!$A$4:$A$10,ROW()-4),"")</f>
        <v/>
      </c>
      <c r="R97">
        <f>IFERROR(INDEX(Premissas!$C$4:$C$8,ROW()-4),"")</f>
        <v/>
      </c>
      <c r="S97">
        <f>IFERROR(INDEX(Premissas!$E$4:$E$7,ROW()-4),"")</f>
        <v/>
      </c>
      <c r="T97">
        <f>IFERROR(INDEX(Premissas!$G$4:$G$7,ROW()-4),"")</f>
        <v/>
      </c>
    </row>
    <row r="98" ht="24" customHeight="1">
      <c r="A98" s="18" t="n"/>
      <c r="B98" s="18" t="n"/>
      <c r="C98" s="36" t="n"/>
      <c r="D98" s="18" t="n"/>
      <c r="E98" s="18" t="n"/>
      <c r="F98" s="36" t="n"/>
      <c r="G98" s="20" t="n"/>
      <c r="H98" s="37" t="n"/>
      <c r="I98" s="22" t="n"/>
      <c r="J98" s="30">
        <f>IF(OR(H98="",I98=""),"",IFERROR(H98*I98,""))</f>
        <v/>
      </c>
      <c r="K98" s="18" t="n"/>
      <c r="L98" s="20" t="n"/>
      <c r="M98" s="36" t="n"/>
      <c r="N98" s="20" t="n"/>
      <c r="O98" s="18" t="n"/>
      <c r="P98" s="23">
        <f>IF(COUNTA(A98:I98,K98:O98)=0,"",IF(L98="Cancelada","Sem ação",IF(OR(A98="",B98="",C98="",D98="",E98="",F98="",G98="",H98="",I98="",K98="",L98="",N98=""),"Completar dados",IF(L98="Dispensada","Conferir dispensa",IF(L98="Recolhida",IF(OR(N98="Recebido",N98="Não se aplica"),"Concluído","Conferir comprovante"),IF(M98="","Informar vencimento",IF(M98&lt;Premissas!$J$6,"Vencido - conferir",IF(M98&lt;=Premissas!$J$6+Premissas!$J$4,"Vence em breve",IF(AND(J98&lt;&gt;"",J98&gt;=Premissas!$J$5),"Revisar valor","Em acompanhamento")))))))))</f>
        <v/>
      </c>
      <c r="Q98">
        <f>IFERROR(INDEX(Premissas!$A$4:$A$10,ROW()-4),"")</f>
        <v/>
      </c>
      <c r="R98">
        <f>IFERROR(INDEX(Premissas!$C$4:$C$8,ROW()-4),"")</f>
        <v/>
      </c>
      <c r="S98">
        <f>IFERROR(INDEX(Premissas!$E$4:$E$7,ROW()-4),"")</f>
        <v/>
      </c>
      <c r="T98">
        <f>IFERROR(INDEX(Premissas!$G$4:$G$7,ROW()-4),"")</f>
        <v/>
      </c>
    </row>
    <row r="99" ht="24" customHeight="1">
      <c r="A99" s="18" t="n"/>
      <c r="B99" s="18" t="n"/>
      <c r="C99" s="36" t="n"/>
      <c r="D99" s="18" t="n"/>
      <c r="E99" s="18" t="n"/>
      <c r="F99" s="36" t="n"/>
      <c r="G99" s="20" t="n"/>
      <c r="H99" s="37" t="n"/>
      <c r="I99" s="22" t="n"/>
      <c r="J99" s="31">
        <f>IF(OR(H99="",I99=""),"",IFERROR(H99*I99,""))</f>
        <v/>
      </c>
      <c r="K99" s="18" t="n"/>
      <c r="L99" s="20" t="n"/>
      <c r="M99" s="36" t="n"/>
      <c r="N99" s="20" t="n"/>
      <c r="O99" s="18" t="n"/>
      <c r="P99" s="24">
        <f>IF(COUNTA(A99:I99,K99:O99)=0,"",IF(L99="Cancelada","Sem ação",IF(OR(A99="",B99="",C99="",D99="",E99="",F99="",G99="",H99="",I99="",K99="",L99="",N99=""),"Completar dados",IF(L99="Dispensada","Conferir dispensa",IF(L99="Recolhida",IF(OR(N99="Recebido",N99="Não se aplica"),"Concluído","Conferir comprovante"),IF(M99="","Informar vencimento",IF(M99&lt;Premissas!$J$6,"Vencido - conferir",IF(M99&lt;=Premissas!$J$6+Premissas!$J$4,"Vence em breve",IF(AND(J99&lt;&gt;"",J99&gt;=Premissas!$J$5),"Revisar valor","Em acompanhamento")))))))))</f>
        <v/>
      </c>
      <c r="Q99">
        <f>IFERROR(INDEX(Premissas!$A$4:$A$10,ROW()-4),"")</f>
        <v/>
      </c>
      <c r="R99">
        <f>IFERROR(INDEX(Premissas!$C$4:$C$8,ROW()-4),"")</f>
        <v/>
      </c>
      <c r="S99">
        <f>IFERROR(INDEX(Premissas!$E$4:$E$7,ROW()-4),"")</f>
        <v/>
      </c>
      <c r="T99">
        <f>IFERROR(INDEX(Premissas!$G$4:$G$7,ROW()-4),"")</f>
        <v/>
      </c>
    </row>
    <row r="100" ht="24" customHeight="1">
      <c r="A100" s="18" t="n"/>
      <c r="B100" s="18" t="n"/>
      <c r="C100" s="36" t="n"/>
      <c r="D100" s="18" t="n"/>
      <c r="E100" s="18" t="n"/>
      <c r="F100" s="36" t="n"/>
      <c r="G100" s="20" t="n"/>
      <c r="H100" s="37" t="n"/>
      <c r="I100" s="22" t="n"/>
      <c r="J100" s="30">
        <f>IF(OR(H100="",I100=""),"",IFERROR(H100*I100,""))</f>
        <v/>
      </c>
      <c r="K100" s="18" t="n"/>
      <c r="L100" s="20" t="n"/>
      <c r="M100" s="36" t="n"/>
      <c r="N100" s="20" t="n"/>
      <c r="O100" s="18" t="n"/>
      <c r="P100" s="23">
        <f>IF(COUNTA(A100:I100,K100:O100)=0,"",IF(L100="Cancelada","Sem ação",IF(OR(A100="",B100="",C100="",D100="",E100="",F100="",G100="",H100="",I100="",K100="",L100="",N100=""),"Completar dados",IF(L100="Dispensada","Conferir dispensa",IF(L100="Recolhida",IF(OR(N100="Recebido",N100="Não se aplica"),"Concluído","Conferir comprovante"),IF(M100="","Informar vencimento",IF(M100&lt;Premissas!$J$6,"Vencido - conferir",IF(M100&lt;=Premissas!$J$6+Premissas!$J$4,"Vence em breve",IF(AND(J100&lt;&gt;"",J100&gt;=Premissas!$J$5),"Revisar valor","Em acompanhamento")))))))))</f>
        <v/>
      </c>
      <c r="Q100">
        <f>IFERROR(INDEX(Premissas!$A$4:$A$10,ROW()-4),"")</f>
        <v/>
      </c>
      <c r="R100">
        <f>IFERROR(INDEX(Premissas!$C$4:$C$8,ROW()-4),"")</f>
        <v/>
      </c>
      <c r="S100">
        <f>IFERROR(INDEX(Premissas!$E$4:$E$7,ROW()-4),"")</f>
        <v/>
      </c>
      <c r="T100">
        <f>IFERROR(INDEX(Premissas!$G$4:$G$7,ROW()-4),"")</f>
        <v/>
      </c>
    </row>
    <row r="101" ht="24" customHeight="1">
      <c r="A101" s="18" t="n"/>
      <c r="B101" s="18" t="n"/>
      <c r="C101" s="36" t="n"/>
      <c r="D101" s="18" t="n"/>
      <c r="E101" s="18" t="n"/>
      <c r="F101" s="36" t="n"/>
      <c r="G101" s="20" t="n"/>
      <c r="H101" s="37" t="n"/>
      <c r="I101" s="22" t="n"/>
      <c r="J101" s="31">
        <f>IF(OR(H101="",I101=""),"",IFERROR(H101*I101,""))</f>
        <v/>
      </c>
      <c r="K101" s="18" t="n"/>
      <c r="L101" s="20" t="n"/>
      <c r="M101" s="36" t="n"/>
      <c r="N101" s="20" t="n"/>
      <c r="O101" s="18" t="n"/>
      <c r="P101" s="24">
        <f>IF(COUNTA(A101:I101,K101:O101)=0,"",IF(L101="Cancelada","Sem ação",IF(OR(A101="",B101="",C101="",D101="",E101="",F101="",G101="",H101="",I101="",K101="",L101="",N101=""),"Completar dados",IF(L101="Dispensada","Conferir dispensa",IF(L101="Recolhida",IF(OR(N101="Recebido",N101="Não se aplica"),"Concluído","Conferir comprovante"),IF(M101="","Informar vencimento",IF(M101&lt;Premissas!$J$6,"Vencido - conferir",IF(M101&lt;=Premissas!$J$6+Premissas!$J$4,"Vence em breve",IF(AND(J101&lt;&gt;"",J101&gt;=Premissas!$J$5),"Revisar valor","Em acompanhamento")))))))))</f>
        <v/>
      </c>
      <c r="Q101">
        <f>IFERROR(INDEX(Premissas!$A$4:$A$10,ROW()-4),"")</f>
        <v/>
      </c>
      <c r="R101">
        <f>IFERROR(INDEX(Premissas!$C$4:$C$8,ROW()-4),"")</f>
        <v/>
      </c>
      <c r="S101">
        <f>IFERROR(INDEX(Premissas!$E$4:$E$7,ROW()-4),"")</f>
        <v/>
      </c>
      <c r="T101">
        <f>IFERROR(INDEX(Premissas!$G$4:$G$7,ROW()-4),"")</f>
        <v/>
      </c>
    </row>
    <row r="102" ht="24" customHeight="1">
      <c r="A102" s="18" t="n"/>
      <c r="B102" s="18" t="n"/>
      <c r="C102" s="36" t="n"/>
      <c r="D102" s="18" t="n"/>
      <c r="E102" s="18" t="n"/>
      <c r="F102" s="36" t="n"/>
      <c r="G102" s="20" t="n"/>
      <c r="H102" s="37" t="n"/>
      <c r="I102" s="22" t="n"/>
      <c r="J102" s="30">
        <f>IF(OR(H102="",I102=""),"",IFERROR(H102*I102,""))</f>
        <v/>
      </c>
      <c r="K102" s="18" t="n"/>
      <c r="L102" s="20" t="n"/>
      <c r="M102" s="36" t="n"/>
      <c r="N102" s="20" t="n"/>
      <c r="O102" s="18" t="n"/>
      <c r="P102" s="23">
        <f>IF(COUNTA(A102:I102,K102:O102)=0,"",IF(L102="Cancelada","Sem ação",IF(OR(A102="",B102="",C102="",D102="",E102="",F102="",G102="",H102="",I102="",K102="",L102="",N102=""),"Completar dados",IF(L102="Dispensada","Conferir dispensa",IF(L102="Recolhida",IF(OR(N102="Recebido",N102="Não se aplica"),"Concluído","Conferir comprovante"),IF(M102="","Informar vencimento",IF(M102&lt;Premissas!$J$6,"Vencido - conferir",IF(M102&lt;=Premissas!$J$6+Premissas!$J$4,"Vence em breve",IF(AND(J102&lt;&gt;"",J102&gt;=Premissas!$J$5),"Revisar valor","Em acompanhamento")))))))))</f>
        <v/>
      </c>
      <c r="Q102">
        <f>IFERROR(INDEX(Premissas!$A$4:$A$10,ROW()-4),"")</f>
        <v/>
      </c>
      <c r="R102">
        <f>IFERROR(INDEX(Premissas!$C$4:$C$8,ROW()-4),"")</f>
        <v/>
      </c>
      <c r="S102">
        <f>IFERROR(INDEX(Premissas!$E$4:$E$7,ROW()-4),"")</f>
        <v/>
      </c>
      <c r="T102">
        <f>IFERROR(INDEX(Premissas!$G$4:$G$7,ROW()-4),"")</f>
        <v/>
      </c>
    </row>
    <row r="103" ht="24" customHeight="1">
      <c r="A103" s="18" t="n"/>
      <c r="B103" s="18" t="n"/>
      <c r="C103" s="36" t="n"/>
      <c r="D103" s="18" t="n"/>
      <c r="E103" s="18" t="n"/>
      <c r="F103" s="36" t="n"/>
      <c r="G103" s="20" t="n"/>
      <c r="H103" s="37" t="n"/>
      <c r="I103" s="22" t="n"/>
      <c r="J103" s="31">
        <f>IF(OR(H103="",I103=""),"",IFERROR(H103*I103,""))</f>
        <v/>
      </c>
      <c r="K103" s="18" t="n"/>
      <c r="L103" s="20" t="n"/>
      <c r="M103" s="36" t="n"/>
      <c r="N103" s="20" t="n"/>
      <c r="O103" s="18" t="n"/>
      <c r="P103" s="24">
        <f>IF(COUNTA(A103:I103,K103:O103)=0,"",IF(L103="Cancelada","Sem ação",IF(OR(A103="",B103="",C103="",D103="",E103="",F103="",G103="",H103="",I103="",K103="",L103="",N103=""),"Completar dados",IF(L103="Dispensada","Conferir dispensa",IF(L103="Recolhida",IF(OR(N103="Recebido",N103="Não se aplica"),"Concluído","Conferir comprovante"),IF(M103="","Informar vencimento",IF(M103&lt;Premissas!$J$6,"Vencido - conferir",IF(M103&lt;=Premissas!$J$6+Premissas!$J$4,"Vence em breve",IF(AND(J103&lt;&gt;"",J103&gt;=Premissas!$J$5),"Revisar valor","Em acompanhamento")))))))))</f>
        <v/>
      </c>
      <c r="Q103">
        <f>IFERROR(INDEX(Premissas!$A$4:$A$10,ROW()-4),"")</f>
        <v/>
      </c>
      <c r="R103">
        <f>IFERROR(INDEX(Premissas!$C$4:$C$8,ROW()-4),"")</f>
        <v/>
      </c>
      <c r="S103">
        <f>IFERROR(INDEX(Premissas!$E$4:$E$7,ROW()-4),"")</f>
        <v/>
      </c>
      <c r="T103">
        <f>IFERROR(INDEX(Premissas!$G$4:$G$7,ROW()-4),"")</f>
        <v/>
      </c>
    </row>
    <row r="104" ht="24" customHeight="1">
      <c r="A104" s="18" t="n"/>
      <c r="B104" s="18" t="n"/>
      <c r="C104" s="36" t="n"/>
      <c r="D104" s="18" t="n"/>
      <c r="E104" s="18" t="n"/>
      <c r="F104" s="36" t="n"/>
      <c r="G104" s="20" t="n"/>
      <c r="H104" s="37" t="n"/>
      <c r="I104" s="22" t="n"/>
      <c r="J104" s="30">
        <f>IF(OR(H104="",I104=""),"",IFERROR(H104*I104,""))</f>
        <v/>
      </c>
      <c r="K104" s="18" t="n"/>
      <c r="L104" s="20" t="n"/>
      <c r="M104" s="36" t="n"/>
      <c r="N104" s="20" t="n"/>
      <c r="O104" s="18" t="n"/>
      <c r="P104" s="23">
        <f>IF(COUNTA(A104:I104,K104:O104)=0,"",IF(L104="Cancelada","Sem ação",IF(OR(A104="",B104="",C104="",D104="",E104="",F104="",G104="",H104="",I104="",K104="",L104="",N104=""),"Completar dados",IF(L104="Dispensada","Conferir dispensa",IF(L104="Recolhida",IF(OR(N104="Recebido",N104="Não se aplica"),"Concluído","Conferir comprovante"),IF(M104="","Informar vencimento",IF(M104&lt;Premissas!$J$6,"Vencido - conferir",IF(M104&lt;=Premissas!$J$6+Premissas!$J$4,"Vence em breve",IF(AND(J104&lt;&gt;"",J104&gt;=Premissas!$J$5),"Revisar valor","Em acompanhamento")))))))))</f>
        <v/>
      </c>
      <c r="Q104">
        <f>IFERROR(INDEX(Premissas!$A$4:$A$10,ROW()-4),"")</f>
        <v/>
      </c>
      <c r="R104">
        <f>IFERROR(INDEX(Premissas!$C$4:$C$8,ROW()-4),"")</f>
        <v/>
      </c>
      <c r="S104">
        <f>IFERROR(INDEX(Premissas!$E$4:$E$7,ROW()-4),"")</f>
        <v/>
      </c>
      <c r="T104">
        <f>IFERROR(INDEX(Premissas!$G$4:$G$7,ROW()-4),"")</f>
        <v/>
      </c>
    </row>
    <row r="105" ht="24" customHeight="1">
      <c r="A105" s="18" t="n"/>
      <c r="B105" s="18" t="n"/>
      <c r="C105" s="36" t="n"/>
      <c r="D105" s="18" t="n"/>
      <c r="E105" s="18" t="n"/>
      <c r="F105" s="36" t="n"/>
      <c r="G105" s="20" t="n"/>
      <c r="H105" s="37" t="n"/>
      <c r="I105" s="22" t="n"/>
      <c r="J105" s="31">
        <f>IF(OR(H105="",I105=""),"",IFERROR(H105*I105,""))</f>
        <v/>
      </c>
      <c r="K105" s="18" t="n"/>
      <c r="L105" s="20" t="n"/>
      <c r="M105" s="36" t="n"/>
      <c r="N105" s="20" t="n"/>
      <c r="O105" s="18" t="n"/>
      <c r="P105" s="24">
        <f>IF(COUNTA(A105:I105,K105:O105)=0,"",IF(L105="Cancelada","Sem ação",IF(OR(A105="",B105="",C105="",D105="",E105="",F105="",G105="",H105="",I105="",K105="",L105="",N105=""),"Completar dados",IF(L105="Dispensada","Conferir dispensa",IF(L105="Recolhida",IF(OR(N105="Recebido",N105="Não se aplica"),"Concluído","Conferir comprovante"),IF(M105="","Informar vencimento",IF(M105&lt;Premissas!$J$6,"Vencido - conferir",IF(M105&lt;=Premissas!$J$6+Premissas!$J$4,"Vence em breve",IF(AND(J105&lt;&gt;"",J105&gt;=Premissas!$J$5),"Revisar valor","Em acompanhamento")))))))))</f>
        <v/>
      </c>
      <c r="Q105">
        <f>IFERROR(INDEX(Premissas!$A$4:$A$10,ROW()-4),"")</f>
        <v/>
      </c>
      <c r="R105">
        <f>IFERROR(INDEX(Premissas!$C$4:$C$8,ROW()-4),"")</f>
        <v/>
      </c>
      <c r="S105">
        <f>IFERROR(INDEX(Premissas!$E$4:$E$7,ROW()-4),"")</f>
        <v/>
      </c>
      <c r="T105">
        <f>IFERROR(INDEX(Premissas!$G$4:$G$7,ROW()-4),"")</f>
        <v/>
      </c>
    </row>
  </sheetData>
  <autoFilter ref="A5:P105"/>
  <mergeCells count="1">
    <mergeCell ref="A1:P1"/>
  </mergeCells>
  <conditionalFormatting sqref="P6:P105">
    <cfRule type="expression" priority="1" dxfId="0" stopIfTrue="1">
      <formula>OR($P6="Vencido - conferir",$P6="Completar dados",$P6="Conferir comprovante",$P6="Revisar valor",$P6="Conferir dispensa",$P6="Informar vencimento")</formula>
    </cfRule>
    <cfRule type="expression" priority="2" dxfId="1" stopIfTrue="1">
      <formula>$P6="Vence em breve"</formula>
    </cfRule>
    <cfRule type="expression" priority="3" dxfId="2" stopIfTrue="1">
      <formula>$P6="Concluído"</formula>
    </cfRule>
  </conditionalFormatting>
  <conditionalFormatting sqref="M6:M105">
    <cfRule type="expression" priority="4" dxfId="0">
      <formula>AND($M6&lt;&gt;"",$M6&lt;Premissas!$J$6,OR($L6="Pendente",$L6="Em conferência"))</formula>
    </cfRule>
  </conditionalFormatting>
  <conditionalFormatting sqref="J6:J105">
    <cfRule type="expression" priority="5" dxfId="1">
      <formula>AND($J6&lt;&gt;"",$J6&gt;=Premissas!$J$5)</formula>
    </cfRule>
  </conditionalFormatting>
  <dataValidations count="8">
    <dataValidation sqref="A6:A105" showDropDown="0" showInputMessage="0" showErrorMessage="1" allowBlank="0" errorTitle="Condomínio não listado" error="Selecione um condomínio da lista editável em Premissas." type="list">
      <formula1>=$T$5:$T$8</formula1>
    </dataValidation>
    <dataValidation sqref="G6:G105" showDropDown="0" showInputMessage="0" showErrorMessage="1" allowBlank="0" errorTitle="Classificação inválida" error="Selecione uma classificação disponível em Premissas." type="list">
      <formula1>=$Q$5:$Q$11</formula1>
    </dataValidation>
    <dataValidation sqref="L6:L105" showDropDown="0" showInputMessage="0" showErrorMessage="1" allowBlank="0" errorTitle="Situação inválida" error="Selecione uma situação do controle." type="list">
      <formula1>=$R$5:$R$9</formula1>
    </dataValidation>
    <dataValidation sqref="N6:N105" showDropDown="0" showInputMessage="0" showErrorMessage="1" allowBlank="0" errorTitle="Opção inválida" error="Selecione uma situação para o comprovante." type="list">
      <formula1>=$S$5:$S$8</formula1>
    </dataValidation>
    <dataValidation sqref="C6:C105" showDropDown="0" showInputMessage="0" showErrorMessage="1" allowBlank="0" errorTitle="Período inválido" error="Informe o primeiro dia do mês no formato DD/MM/AAAA." type="custom">
      <formula1>=OR(C6="",AND(ISNUMBER(C6),DAY(C6)=1,C6&gt;=DATE(2021,1,1),C6&lt;=DATE(2031,12,31)))</formula1>
    </dataValidation>
    <dataValidation sqref="F6:F105 M6:M105" showDropDown="0" showInputMessage="0" showErrorMessage="1" allowBlank="0" errorTitle="Data inválida" error="Informe uma data válida dentro do intervalo aceito." type="date" operator="between">
      <formula1>DATE(2021,1,1)</formula1>
      <formula2>DATE(2031,12,31)</formula2>
    </dataValidation>
    <dataValidation sqref="H6:H105" showDropDown="0" showInputMessage="0" showErrorMessage="1" allowBlank="0" errorTitle="Valor inválido" error="Informe uma base de cálculo igual ou superior a zero." type="decimal" operator="greaterThanOrEqual">
      <formula1>0</formula1>
    </dataValidation>
    <dataValidation sqref="I6:I105" showDropDown="0" showInputMessage="0" showErrorMessage="1" allowBlank="0" errorTitle="Alíquota inválida" error="Informe uma porcentagem entre 0% e 100%." type="decimal" operator="between">
      <formula1>0</formula1>
      <formula2>1</formula2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3" customWidth="1" min="2" max="2"/>
    <col width="22" customWidth="1" min="3" max="3"/>
    <col width="3" customWidth="1" min="4" max="4"/>
    <col width="24" customWidth="1" min="5" max="5"/>
    <col width="3" customWidth="1" min="6" max="6"/>
    <col width="34" customWidth="1" min="7" max="7"/>
    <col width="3" customWidth="1" min="8" max="8"/>
    <col width="31" customWidth="1" min="9" max="9"/>
    <col width="17" customWidth="1" min="10" max="10"/>
    <col width="43" customWidth="1" min="11" max="11"/>
  </cols>
  <sheetData>
    <row r="1" ht="28" customHeight="1">
      <c r="A1" s="1" t="inlineStr">
        <is>
          <t>Premissas editáveis e listas de apoio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9" t="n"/>
    </row>
    <row r="2" ht="42" customHeight="1">
      <c r="A2" s="13" t="inlineStr">
        <is>
          <t>As listas e os limites apoiam somente o controle interno.</t>
        </is>
      </c>
      <c r="E2" s="13" t="inlineStr">
        <is>
          <t>As alíquotas são informadas em cada registro; nenhuma regra tributária é presumida.</t>
        </is>
      </c>
      <c r="I2" s="13" t="inlineStr">
        <is>
          <t>Confirme cada tratamento aplicável com profissional habilitado.</t>
        </is>
      </c>
    </row>
    <row r="3">
      <c r="A3" s="2" t="inlineStr">
        <is>
          <t>Tributos para classificação</t>
        </is>
      </c>
      <c r="C3" s="2" t="inlineStr">
        <is>
          <t>Situações do controle</t>
        </is>
      </c>
      <c r="E3" s="2" t="inlineStr">
        <is>
          <t>Situação do comprovante</t>
        </is>
      </c>
      <c r="G3" s="2" t="inlineStr">
        <is>
          <t>Condomínios fictícios</t>
        </is>
      </c>
      <c r="I3" s="2" t="inlineStr">
        <is>
          <t>Parâmetro</t>
        </is>
      </c>
      <c r="J3" s="2" t="inlineStr">
        <is>
          <t>Valor</t>
        </is>
      </c>
      <c r="K3" s="2" t="inlineStr">
        <is>
          <t>Finalidade</t>
        </is>
      </c>
    </row>
    <row r="4">
      <c r="A4" s="18" t="inlineStr">
        <is>
          <t>IRRF</t>
        </is>
      </c>
      <c r="C4" s="18" t="inlineStr">
        <is>
          <t>Pendente</t>
        </is>
      </c>
      <c r="E4" s="18" t="inlineStr">
        <is>
          <t>Pendente</t>
        </is>
      </c>
      <c r="G4" s="18" t="inlineStr">
        <is>
          <t>Condomínio Fictício Bosque Azul</t>
        </is>
      </c>
      <c r="I4" s="5" t="inlineStr">
        <is>
          <t>Dias para alerta de vencimento</t>
        </is>
      </c>
      <c r="J4" s="25" t="n">
        <v>7</v>
      </c>
      <c r="K4" s="5" t="inlineStr">
        <is>
          <t>Antecedência para solicitar conferência humana.</t>
        </is>
      </c>
    </row>
    <row r="5">
      <c r="A5" s="18" t="inlineStr">
        <is>
          <t>INSS</t>
        </is>
      </c>
      <c r="C5" s="18" t="inlineStr">
        <is>
          <t>Em conferência</t>
        </is>
      </c>
      <c r="E5" s="18" t="inlineStr">
        <is>
          <t>Recebido</t>
        </is>
      </c>
      <c r="G5" s="18" t="inlineStr">
        <is>
          <t>Residencial Fictício Ipê Amarelo</t>
        </is>
      </c>
      <c r="I5" s="9" t="inlineStr">
        <is>
          <t>Limite de valor para revisão</t>
        </is>
      </c>
      <c r="J5" s="38" t="n">
        <v>5000</v>
      </c>
      <c r="K5" s="9" t="inlineStr">
        <is>
          <t>Valor retido que merece revisão adicional.</t>
        </is>
      </c>
    </row>
    <row r="6">
      <c r="A6" s="18" t="inlineStr">
        <is>
          <t>ISS</t>
        </is>
      </c>
      <c r="C6" s="18" t="inlineStr">
        <is>
          <t>Recolhida</t>
        </is>
      </c>
      <c r="E6" s="18" t="inlineStr">
        <is>
          <t>Não solicitado</t>
        </is>
      </c>
      <c r="G6" s="18" t="inlineStr">
        <is>
          <t>Conjunto Fictício Jardim das Nuvens</t>
        </is>
      </c>
      <c r="I6" s="5" t="inlineStr">
        <is>
          <t>Data-base dos alertas</t>
        </is>
      </c>
      <c r="J6" s="39" t="n">
        <v>46284</v>
      </c>
      <c r="K6" s="5" t="inlineStr">
        <is>
          <t>Data usada nas comparações de vencimento.</t>
        </is>
      </c>
    </row>
    <row r="7">
      <c r="A7" s="18" t="inlineStr">
        <is>
          <t>PIS</t>
        </is>
      </c>
      <c r="C7" s="18" t="inlineStr">
        <is>
          <t>Dispensada</t>
        </is>
      </c>
      <c r="E7" s="18" t="inlineStr">
        <is>
          <t>Não se aplica</t>
        </is>
      </c>
      <c r="G7" s="18" t="inlineStr">
        <is>
          <t>Edifício Fictício Horizonte Verde</t>
        </is>
      </c>
    </row>
    <row r="8">
      <c r="A8" s="18" t="inlineStr">
        <is>
          <t>COFINS</t>
        </is>
      </c>
      <c r="C8" s="18" t="inlineStr">
        <is>
          <t>Cancelada</t>
        </is>
      </c>
    </row>
    <row r="9">
      <c r="A9" s="18" t="inlineStr">
        <is>
          <t>CSLL</t>
        </is>
      </c>
    </row>
    <row r="10">
      <c r="A10" s="18" t="inlineStr">
        <is>
          <t>Outros</t>
        </is>
      </c>
    </row>
  </sheetData>
  <mergeCells count="1">
    <mergeCell ref="A1:K1"/>
  </mergeCells>
  <dataValidations count="3">
    <dataValidation sqref="J4" showDropDown="0" showInputMessage="1" showErrorMessage="1" allowBlank="0" errorTitle="Quantidade inválida" error="Informe uma quantidade de 0 a 90 dias." promptTitle="Prazo de alerta" prompt="Defina a antecedência usada nos alertas internos." type="whole" operator="between">
      <formula1>0</formula1>
      <formula2>90</formula2>
    </dataValidation>
    <dataValidation sqref="J5" showDropDown="0" showInputMessage="0" showErrorMessage="0" allowBlank="0" errorTitle="Valor inválido" error="Informe um valor igual ou superior a zero." type="decimal" operator="greaterThanOrEqual">
      <formula1>0</formula1>
    </dataValidation>
    <dataValidation sqref="J6" showDropDown="0" showInputMessage="0" showErrorMessage="0" allowBlank="0" errorTitle="Data inválida" error="Informe uma data dentro do intervalo aceito." type="date" operator="between">
      <formula1>DATE(2021,1,1)</formula1>
      <formula2>DATE(2031,12,31)</formula2>
    </dataValidation>
  </dataValidations>
  <pageMargins left="0.75" right="0.75" top="1" bottom="1" header="0.5" footer="0.5"/>
  <pageSetup fitToHeight="1" fitToWidth="1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2026-09-19T03:13:43Z</dcterms:created>
  <dcterms:modified xmlns:dcterms="http://purl.org/dc/terms/" xmlns:xsi="http://www.w3.org/2001/XMLSchema-instance" xsi:type="dcterms:W3CDTF">2026-09-19T03:13:44+00:00Z</dcterms:modified>
</cp:coreProperties>
</file>