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Faixas" sheetId="3" state="visible" r:id="rId3"/>
    <sheet xmlns:r="http://schemas.openxmlformats.org/officeDocument/2006/relationships" name="Parâmetros" sheetId="4" state="visible" r:id="rId4"/>
    <sheet xmlns:r="http://schemas.openxmlformats.org/officeDocument/2006/relationships" name="Agenda" sheetId="5" state="visible" r:id="rId5"/>
  </sheets>
  <definedNames>
    <definedName name="_xlnm._FilterDatabase" localSheetId="1" hidden="1">'Reservas'!$A$4:$P$204</definedName>
    <definedName name="_xlnm._FilterDatabase" localSheetId="2" hidden="1">'Faixas'!$A$4:$F$44</definedName>
    <definedName name="_xlnm._FilterDatabase" localSheetId="3" hidden="1">'Parâmetros'!$A$4:$H$104</definedName>
    <definedName name="_xlnm._FilterDatabase" localSheetId="4" hidden="1">'Agenda'!$A$4:$H$44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dd/mm/yyyy hh:mm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263238"/>
      <sz val="10"/>
    </font>
    <font>
      <name val="Calibri"/>
      <color rgb="00263238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3D8"/>
      </patternFill>
    </fill>
    <fill>
      <patternFill patternType="solid">
        <fgColor rgb="00EEF4F1"/>
      </patternFill>
    </fill>
    <fill>
      <patternFill patternType="solid">
        <fgColor rgb="00E7ECEB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2" fontId="2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3" fillId="4" borderId="1" applyAlignment="1" applyProtection="1" pivotButton="0" quotePrefix="0" xfId="0">
      <alignment horizontal="left" vertical="center"/>
      <protection locked="0" hidden="0"/>
    </xf>
    <xf numFmtId="164" fontId="3" fillId="4" borderId="1" applyAlignment="1" applyProtection="1" pivotButton="0" quotePrefix="0" xfId="0">
      <alignment horizontal="center" vertical="center"/>
      <protection locked="0" hidden="0"/>
    </xf>
    <xf numFmtId="0" fontId="3" fillId="4" borderId="1" applyAlignment="1" applyProtection="1" pivotButton="0" quotePrefix="0" xfId="0">
      <alignment horizontal="center" vertical="center"/>
      <protection locked="0" hidden="0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center" vertical="center"/>
    </xf>
    <xf numFmtId="166" fontId="3" fillId="4" borderId="1" applyAlignment="1" applyProtection="1" pivotButton="0" quotePrefix="0" xfId="0">
      <alignment horizontal="center" vertical="center"/>
      <protection locked="0" hidden="0"/>
    </xf>
    <xf numFmtId="0" fontId="3" fillId="6" borderId="1" applyAlignment="1" pivotButton="0" quotePrefix="0" xfId="0">
      <alignment horizontal="center" vertical="center"/>
    </xf>
    <xf numFmtId="165" fontId="3" fillId="4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left" vertical="center" wrapText="1"/>
    </xf>
    <xf numFmtId="2" fontId="3" fillId="4" borderId="1" applyAlignment="1" applyProtection="1" pivotButton="0" quotePrefix="0" xfId="0">
      <alignment horizontal="center" vertical="center"/>
      <protection locked="0" hidden="0"/>
    </xf>
    <xf numFmtId="1" fontId="3" fillId="4" borderId="1" applyAlignment="1" applyProtection="1" pivotButton="0" quotePrefix="0" xfId="0">
      <alignment horizontal="center" vertical="center"/>
      <protection locked="0" hidden="0"/>
    </xf>
    <xf numFmtId="164" fontId="2" fillId="4" borderId="1" applyAlignment="1" applyProtection="1" pivotButton="0" quotePrefix="0" xfId="0">
      <alignment horizontal="center" vertical="center"/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10">
    <dxf>
      <font>
        <name val="Calibri"/>
        <b val="1"/>
        <color rgb="00263238"/>
        <sz val="10"/>
      </font>
      <fill>
        <patternFill patternType="solid">
          <fgColor rgb="00F4CCCC"/>
        </patternFill>
      </fill>
    </dxf>
    <dxf>
      <font>
        <name val="Calibri"/>
        <color rgb="007A858A"/>
        <sz val="10"/>
      </font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263238"/>
        <sz val="10"/>
      </font>
      <fill>
        <patternFill patternType="solid">
          <fgColor rgb="00FCE4D6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263238"/>
        <sz val="10"/>
      </font>
      <fill>
        <patternFill patternType="solid">
          <fgColor rgb="00D9D9D9"/>
        </patternFill>
      </fill>
    </dxf>
    <dxf>
      <font>
        <name val="Calibri"/>
        <b val="1"/>
        <color rgb="00FFFFFF"/>
        <sz val="10"/>
      </font>
      <fill>
        <patternFill patternType="solid">
          <fgColor rgb="002F6F9E"/>
        </patternFill>
      </fill>
    </dxf>
    <dxf>
      <font>
        <name val="Calibri"/>
        <b val="1"/>
        <color rgb="00263238"/>
        <sz val="10"/>
      </font>
      <fill>
        <patternFill patternType="solid">
          <fgColor rgb="00FFF2CC"/>
        </patternFill>
      </fill>
    </dxf>
    <dxf>
      <font>
        <name val="Calibri"/>
        <color rgb="007A858A"/>
        <sz val="10"/>
      </font>
      <fill>
        <patternFill patternType="solid">
          <fgColor rgb="00D9D9D9"/>
        </patternFill>
      </fill>
    </dxf>
    <dxf>
      <font>
        <name val="Calibri"/>
        <b val="1"/>
        <color rgb="00263238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Controle administrativo</author>
  </authors>
  <commentList>
    <comment ref="C4" authorId="0" shapeId="0">
      <text>
        <t>Códigos inativos permanecem no histórico, mas geram REVISAR FAIXA.</t>
      </text>
    </comment>
    <comment ref="P4" authorId="0" shapeId="0">
      <text>
        <t>A confirmação exige faixa ativa, ausência de conflito e atendimento aos limites e prazos configurados.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tabSelected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3" customWidth="1" min="3" max="3"/>
    <col width="35" customWidth="1" min="4" max="4"/>
    <col width="23" customWidth="1" min="5" max="5"/>
    <col width="3" customWidth="1" min="6" max="6"/>
    <col width="31" customWidth="1" min="7" max="7"/>
    <col width="42" customWidth="1" min="8" max="8"/>
  </cols>
  <sheetData>
    <row r="1" ht="27" customHeight="1">
      <c r="A1" s="1" t="inlineStr">
        <is>
          <t>RESUMO OPERACIONAL — RESERVA DE QUADRA — DADOS FICTÍCIOS PARA DEMONSTRAÇÃO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Data de atualização</t>
        </is>
      </c>
      <c r="B2" s="3">
        <f>TODAY()</f>
        <v/>
      </c>
    </row>
    <row r="3" ht="34" customHeight="1">
      <c r="A3" s="4" t="inlineStr">
        <is>
          <t>Controle administrativo interno. Confirmar somente quando a faixa estiver ativa, sem bloqueio concorrente, dentro dos prazos e do limite diário.</t>
        </is>
      </c>
    </row>
    <row r="4" ht="32" customHeight="1">
      <c r="A4" s="2" t="inlineStr">
        <is>
          <t>Indicador de reservas</t>
        </is>
      </c>
      <c r="B4" s="2" t="inlineStr">
        <is>
          <t>Quantidade</t>
        </is>
      </c>
      <c r="D4" s="2" t="inlineStr">
        <is>
          <t>Premissa operacional editável</t>
        </is>
      </c>
      <c r="E4" s="2" t="inlineStr">
        <is>
          <t>Valor</t>
        </is>
      </c>
      <c r="G4" s="2" t="inlineStr">
        <is>
          <t>Critério de confirmação</t>
        </is>
      </c>
      <c r="H4" s="2" t="inlineStr">
        <is>
          <t>Aplicação</t>
        </is>
      </c>
    </row>
    <row r="5">
      <c r="A5" s="5" t="inlineStr">
        <is>
          <t>Pendências operacionais</t>
        </is>
      </c>
      <c r="B5" s="6">
        <f>Reservas!B2</f>
        <v/>
      </c>
      <c r="D5" s="5" t="inlineStr">
        <is>
          <t>Antecedência mínima, em horas</t>
        </is>
      </c>
      <c r="E5" s="7">
        <f>Parâmetros!B5</f>
        <v/>
      </c>
      <c r="G5" s="5" t="inlineStr">
        <is>
          <t>Faixa ativa</t>
        </is>
      </c>
      <c r="H5" s="8" t="inlineStr">
        <is>
          <t>Obrigatória</t>
        </is>
      </c>
    </row>
    <row r="6">
      <c r="A6" s="9" t="inlineStr">
        <is>
          <t>Linhas em conflito</t>
        </is>
      </c>
      <c r="B6" s="6">
        <f>Reservas!D2</f>
        <v/>
      </c>
      <c r="D6" s="9" t="inlineStr">
        <is>
          <t>Janela máxima, em dias</t>
        </is>
      </c>
      <c r="E6" s="10">
        <f>Parâmetros!B6</f>
        <v/>
      </c>
      <c r="G6" s="9" t="inlineStr">
        <is>
          <t>Bloqueios na mesma data e faixa</t>
        </is>
      </c>
      <c r="H6" s="11" t="inlineStr">
        <is>
          <t>Deve haver somente a própria reserva</t>
        </is>
      </c>
    </row>
    <row r="7">
      <c r="A7" s="5" t="inlineStr">
        <is>
          <t>Solicitações</t>
        </is>
      </c>
      <c r="B7" s="6">
        <f>Reservas!F2</f>
        <v/>
      </c>
      <c r="D7" s="5" t="inlineStr">
        <is>
          <t>Máximo ativo por unidade e dia</t>
        </is>
      </c>
      <c r="E7" s="10">
        <f>Parâmetros!B7</f>
        <v/>
      </c>
      <c r="G7" s="5" t="inlineStr">
        <is>
          <t>Prazo e janela</t>
        </is>
      </c>
      <c r="H7" s="8" t="inlineStr">
        <is>
          <t>Devem resultar em OK</t>
        </is>
      </c>
    </row>
    <row r="8">
      <c r="A8" s="9" t="inlineStr">
        <is>
          <t>Reservas confirmadas</t>
        </is>
      </c>
      <c r="B8" s="6">
        <f>Reservas!H2</f>
        <v/>
      </c>
      <c r="D8" s="9" t="inlineStr">
        <is>
          <t>Cancelamento sem alerta, em horas</t>
        </is>
      </c>
      <c r="E8" s="7">
        <f>Parâmetros!B8</f>
        <v/>
      </c>
      <c r="G8" s="9" t="inlineStr">
        <is>
          <t>Limite diário da unidade</t>
        </is>
      </c>
      <c r="H8" s="11" t="inlineStr">
        <is>
          <t>Deve resultar em OK</t>
        </is>
      </c>
    </row>
    <row r="9">
      <c r="A9" s="5" t="inlineStr">
        <is>
          <t>Cancelamentos</t>
        </is>
      </c>
      <c r="B9" s="6">
        <f>Reservas!J2</f>
        <v/>
      </c>
      <c r="G9" s="5" t="inlineStr">
        <is>
          <t>Situação Solicitada</t>
        </is>
      </c>
      <c r="H9" s="8" t="inlineStr">
        <is>
          <t>Exige análise administrativa</t>
        </is>
      </c>
    </row>
    <row r="10"/>
    <row r="11" ht="36" customHeight="1">
      <c r="A11" s="5" t="inlineStr">
        <is>
          <t>Data consultada na agenda</t>
        </is>
      </c>
      <c r="B11" s="12">
        <f>Agenda!B2</f>
        <v/>
      </c>
      <c r="D11" s="13" t="inlineStr">
        <is>
          <t>Escopo</t>
        </is>
      </c>
      <c r="E11" s="8" t="inlineStr">
        <is>
          <t>Controle administrativo interno, sem integrações, pagamentos ou controle de acesso.</t>
        </is>
      </c>
    </row>
    <row r="12" ht="36" customHeight="1">
      <c r="A12" s="9" t="inlineStr">
        <is>
          <t>Faixas disponíveis</t>
        </is>
      </c>
      <c r="B12" s="6">
        <f>Agenda!D2</f>
        <v/>
      </c>
      <c r="D12" s="13" t="inlineStr">
        <is>
          <t>Observação</t>
        </is>
      </c>
      <c r="E12" s="8" t="inlineStr">
        <is>
          <t>Os prazos são premissas administrativas editáveis e não representam interpretação jurídica nem garantia de conformidade.</t>
        </is>
      </c>
    </row>
    <row r="13">
      <c r="A13" s="5" t="inlineStr">
        <is>
          <t>Conflitos na agenda</t>
        </is>
      </c>
      <c r="B13" s="6">
        <f>Agenda!D3</f>
        <v/>
      </c>
    </row>
    <row r="14">
      <c r="A14" s="9" t="inlineStr">
        <is>
          <t>Cancelamentos na data</t>
        </is>
      </c>
      <c r="B14" s="6">
        <f>Agenda!F3</f>
        <v/>
      </c>
    </row>
  </sheetData>
  <mergeCells count="1">
    <mergeCell ref="A1:H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04"/>
  <sheetViews>
    <sheetView showGridLines="0" tabSelected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6" customWidth="1" min="3" max="3"/>
    <col width="15" customWidth="1" min="4" max="4"/>
    <col width="9" customWidth="1" min="5" max="5"/>
    <col width="9" customWidth="1" min="6" max="6"/>
    <col width="15" customWidth="1" min="7" max="7"/>
    <col width="14" customWidth="1" min="8" max="8"/>
    <col width="19" customWidth="1" min="9" max="9"/>
    <col width="19" customWidth="1" min="10" max="10"/>
    <col width="23" customWidth="1" min="11" max="11"/>
    <col width="17" customWidth="1" min="12" max="12"/>
    <col width="19" customWidth="1" min="13" max="13"/>
    <col width="25" customWidth="1" min="14" max="14"/>
    <col width="28" customWidth="1" min="15" max="15"/>
    <col width="26" customWidth="1" min="16" max="16"/>
  </cols>
  <sheetData>
    <row r="1" ht="27" customHeight="1">
      <c r="A1" s="1" t="inlineStr">
        <is>
          <t>RESERVAS DE QUADRA — DADOS FICTÍCIOS PARA DEMONSTRAÇÃO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8" t="n"/>
    </row>
    <row r="2">
      <c r="A2" s="2" t="inlineStr">
        <is>
          <t>Pendências operacionais</t>
        </is>
      </c>
      <c r="B2" s="14">
        <f>COUNTIF($P$5:$P$204,"REVISAR*")+COUNTIF($P$5:$P$204,"BLOQUEAR*")+COUNTIF($P$5:$P$204,"INCOMPLETA")+COUNTIF($P$5:$P$204,"ANALISAR SOLICITAÇÃO")</f>
        <v/>
      </c>
      <c r="C2" s="2" t="inlineStr">
        <is>
          <t>Linhas em conflito</t>
        </is>
      </c>
      <c r="D2" s="14">
        <f>COUNTIF($L$5:$L$204,"CONFLITO")</f>
        <v/>
      </c>
      <c r="E2" s="2" t="inlineStr">
        <is>
          <t>Solicitações</t>
        </is>
      </c>
      <c r="F2" s="14">
        <f>COUNTIF($H$5:$H$204,"Solicitada")</f>
        <v/>
      </c>
      <c r="G2" s="2" t="inlineStr">
        <is>
          <t>Reservas confirmadas</t>
        </is>
      </c>
      <c r="H2" s="14">
        <f>COUNTIF($H$5:$H$204,"Confirmada")</f>
        <v/>
      </c>
      <c r="I2" s="2" t="inlineStr">
        <is>
          <t>Cancelamentos</t>
        </is>
      </c>
      <c r="J2" s="14">
        <f>COUNTIF($H$5:$H$204,"Cancelada")</f>
        <v/>
      </c>
    </row>
    <row r="3">
      <c r="A3" s="4" t="inlineStr">
        <is>
          <t>Regra: reservas Solicitadas ou Confirmadas bloqueiam a faixa; reservas Canceladas liberam a faixa.</t>
        </is>
      </c>
    </row>
    <row r="4" ht="32" customHeight="1">
      <c r="A4" s="2" t="inlineStr">
        <is>
          <t>ID da reserva</t>
        </is>
      </c>
      <c r="B4" s="2" t="inlineStr">
        <is>
          <t>Data de uso</t>
        </is>
      </c>
      <c r="C4" s="2" t="inlineStr">
        <is>
          <t>Código da faixa</t>
        </is>
      </c>
      <c r="D4" s="2" t="inlineStr">
        <is>
          <t>Quadra</t>
        </is>
      </c>
      <c r="E4" s="2" t="inlineStr">
        <is>
          <t>Início</t>
        </is>
      </c>
      <c r="F4" s="2" t="inlineStr">
        <is>
          <t>Fim</t>
        </is>
      </c>
      <c r="G4" s="2" t="inlineStr">
        <is>
          <t>Unidade</t>
        </is>
      </c>
      <c r="H4" s="2" t="inlineStr">
        <is>
          <t>Situação</t>
        </is>
      </c>
      <c r="I4" s="2" t="inlineStr">
        <is>
          <t>Registrada em</t>
        </is>
      </c>
      <c r="J4" s="2" t="inlineStr">
        <is>
          <t>Cancelada em</t>
        </is>
      </c>
      <c r="K4" s="2" t="inlineStr">
        <is>
          <t>Motivo do cancelamento</t>
        </is>
      </c>
      <c r="L4" s="2" t="inlineStr">
        <is>
          <t>Conflito da faixa</t>
        </is>
      </c>
      <c r="M4" s="2" t="inlineStr">
        <is>
          <t>Limite da unidade</t>
        </is>
      </c>
      <c r="N4" s="2" t="inlineStr">
        <is>
          <t>Prazo da reserva</t>
        </is>
      </c>
      <c r="O4" s="2" t="inlineStr">
        <is>
          <t>Conferência do cancelamento</t>
        </is>
      </c>
      <c r="P4" s="2" t="inlineStr">
        <is>
          <t>Resultado operacional</t>
        </is>
      </c>
    </row>
    <row r="5" ht="25" customHeight="1">
      <c r="A5" s="15" t="inlineStr">
        <is>
          <t>RQ-FICT-001</t>
        </is>
      </c>
      <c r="B5" s="16" t="n">
        <v>46286</v>
      </c>
      <c r="C5" s="17" t="inlineStr">
        <is>
          <t>Q1-0700</t>
        </is>
      </c>
      <c r="D5" s="18">
        <f>IF(C5="","",IFERROR(VLOOKUP(C5,Faixas!$A$5:$E$44,2,FALSE),"CÓDIGO INVÁLIDO"))</f>
        <v/>
      </c>
      <c r="E5" s="19">
        <f>IF(C5="","",IFERROR(VLOOKUP(C5,Faixas!$A$5:$E$44,3,FALSE),""))</f>
        <v/>
      </c>
      <c r="F5" s="19">
        <f>IF(C5="","",IFERROR(VLOOKUP(C5,Faixas!$A$5:$E$44,4,FALSE),""))</f>
        <v/>
      </c>
      <c r="G5" s="15" t="inlineStr">
        <is>
          <t>FICT-A101</t>
        </is>
      </c>
      <c r="H5" s="17" t="inlineStr">
        <is>
          <t>Confirmada</t>
        </is>
      </c>
      <c r="I5" s="20" t="n">
        <v>46284.375</v>
      </c>
      <c r="J5" s="20" t="n"/>
      <c r="K5" s="15" t="n"/>
      <c r="L5" s="21">
        <f>IF(OR(B5="",C5="",H5=""),"",IF(H5="Cancelada","LIBERADA",IF(COUNTIFS($B$5:$B$204,B5,$C$5:$C$204,C5,$H$5:$H$204,"Confirmada")+COUNTIFS($B$5:$B$204,B5,$C$5:$C$204,C5,$H$5:$H$204,"Solicitada")&gt;1,"CONFLITO","OK")))</f>
        <v/>
      </c>
      <c r="M5" s="21">
        <f>IF(OR(B5="",G5="",H5=""),"",IF(H5="Cancelada","N/A",IF(COUNTIFS($B$5:$B$204,B5,$G$5:$G$204,G5,$H$5:$H$204,"Confirmada")+COUNTIFS($B$5:$B$204,B5,$G$5:$G$204,G5,$H$5:$H$204,"Solicitada")&gt;Parâmetros!$B$7,"ACIMA DO LIMITE","OK")))</f>
        <v/>
      </c>
      <c r="N5" s="21">
        <f>IF(OR(B5="",E5="",I5=""),"",IFERROR(IF(B5+E5&lt;I5,"USO ANTERIOR AO REGISTRO",IF((B5+E5-I5)*24&lt;Parâmetros!$B$5,"ANTECEDÊNCIA INSUFICIENTE",IF(B5+E5-I5&gt;Parâmetros!$B$6,"FORA DA JANELA","OK"))),"REVISAR DADOS"))</f>
        <v/>
      </c>
      <c r="O5" s="21">
        <f>IF(H5="","",IF(H5="Cancelada",IF(OR(B5="",E5="",I5="",J5="",K5=""),"DADOS INCOMPLETOS",IFERROR(IF(J5&lt;I5,"ANTES DO REGISTRO",IF(J5&gt;B5+E5,"APÓS O INÍCIO",IF((B5+E5-J5)*24&lt;Parâmetros!$B$8,"FORA DO PRAZO","OK"))),"REVISAR DADOS")),IF(OR(J5&lt;&gt;"",K5&lt;&gt;""),"LIMPAR CANCELAMENTO","OK")))</f>
        <v/>
      </c>
      <c r="P5" s="18">
        <f>IF(COUNTA(A5:C5,G5:K5)=0,"",IF(COUNTA(A5:C5,G5:I5)&lt;6,"INCOMPLETA",IFERROR(IF(VLOOKUP(C5,Faixas!$A$5:$E$44,5,FALSE)&lt;&gt;"Sim","REVISAR FAIXA",IF(H5="Cancelada",IF(O5="OK","CANCELADA","REVISAR CANCELAMENTO"),IF(O5&lt;&gt;"OK","REVISAR CANCELAMENTO",IF(L5="CONFLITO","BLOQUEAR: CONFLITO",IF(M5&lt;&gt;"OK","REVISAR LIMITE",IF(N5&lt;&gt;"OK","REVISAR PRAZO",IF(H5="Solicitada","ANALISAR SOLICITAÇÃO","CONFIRMADA"))))))),"REVISAR FAIXA")))</f>
        <v/>
      </c>
    </row>
    <row r="6" ht="25" customHeight="1">
      <c r="A6" s="15" t="inlineStr">
        <is>
          <t>RQ-FICT-002</t>
        </is>
      </c>
      <c r="B6" s="16" t="n">
        <v>46286</v>
      </c>
      <c r="C6" s="17" t="inlineStr">
        <is>
          <t>Q1-0700</t>
        </is>
      </c>
      <c r="D6" s="18">
        <f>IF(C6="","",IFERROR(VLOOKUP(C6,Faixas!$A$5:$E$44,2,FALSE),"CÓDIGO INVÁLIDO"))</f>
        <v/>
      </c>
      <c r="E6" s="19">
        <f>IF(C6="","",IFERROR(VLOOKUP(C6,Faixas!$A$5:$E$44,3,FALSE),""))</f>
        <v/>
      </c>
      <c r="F6" s="19">
        <f>IF(C6="","",IFERROR(VLOOKUP(C6,Faixas!$A$5:$E$44,4,FALSE),""))</f>
        <v/>
      </c>
      <c r="G6" s="15" t="inlineStr">
        <is>
          <t>FICT-B202</t>
        </is>
      </c>
      <c r="H6" s="17" t="inlineStr">
        <is>
          <t>Solicitada</t>
        </is>
      </c>
      <c r="I6" s="20" t="n">
        <v>46284.38541666666</v>
      </c>
      <c r="J6" s="20" t="n"/>
      <c r="K6" s="15" t="n"/>
      <c r="L6" s="21">
        <f>IF(OR(B6="",C6="",H6=""),"",IF(H6="Cancelada","LIBERADA",IF(COUNTIFS($B$5:$B$204,B6,$C$5:$C$204,C6,$H$5:$H$204,"Confirmada")+COUNTIFS($B$5:$B$204,B6,$C$5:$C$204,C6,$H$5:$H$204,"Solicitada")&gt;1,"CONFLITO","OK")))</f>
        <v/>
      </c>
      <c r="M6" s="21">
        <f>IF(OR(B6="",G6="",H6=""),"",IF(H6="Cancelada","N/A",IF(COUNTIFS($B$5:$B$204,B6,$G$5:$G$204,G6,$H$5:$H$204,"Confirmada")+COUNTIFS($B$5:$B$204,B6,$G$5:$G$204,G6,$H$5:$H$204,"Solicitada")&gt;Parâmetros!$B$7,"ACIMA DO LIMITE","OK")))</f>
        <v/>
      </c>
      <c r="N6" s="21">
        <f>IF(OR(B6="",E6="",I6=""),"",IFERROR(IF(B6+E6&lt;I6,"USO ANTERIOR AO REGISTRO",IF((B6+E6-I6)*24&lt;Parâmetros!$B$5,"ANTECEDÊNCIA INSUFICIENTE",IF(B6+E6-I6&gt;Parâmetros!$B$6,"FORA DA JANELA","OK"))),"REVISAR DADOS"))</f>
        <v/>
      </c>
      <c r="O6" s="21">
        <f>IF(H6="","",IF(H6="Cancelada",IF(OR(B6="",E6="",I6="",J6="",K6=""),"DADOS INCOMPLETOS",IFERROR(IF(J6&lt;I6,"ANTES DO REGISTRO",IF(J6&gt;B6+E6,"APÓS O INÍCIO",IF((B6+E6-J6)*24&lt;Parâmetros!$B$8,"FORA DO PRAZO","OK"))),"REVISAR DADOS")),IF(OR(J6&lt;&gt;"",K6&lt;&gt;""),"LIMPAR CANCELAMENTO","OK")))</f>
        <v/>
      </c>
      <c r="P6" s="18">
        <f>IF(COUNTA(A6:C6,G6:K6)=0,"",IF(COUNTA(A6:C6,G6:I6)&lt;6,"INCOMPLETA",IFERROR(IF(VLOOKUP(C6,Faixas!$A$5:$E$44,5,FALSE)&lt;&gt;"Sim","REVISAR FAIXA",IF(H6="Cancelada",IF(O6="OK","CANCELADA","REVISAR CANCELAMENTO"),IF(O6&lt;&gt;"OK","REVISAR CANCELAMENTO",IF(L6="CONFLITO","BLOQUEAR: CONFLITO",IF(M6&lt;&gt;"OK","REVISAR LIMITE",IF(N6&lt;&gt;"OK","REVISAR PRAZO",IF(H6="Solicitada","ANALISAR SOLICITAÇÃO","CONFIRMADA"))))))),"REVISAR FAIXA")))</f>
        <v/>
      </c>
    </row>
    <row r="7" ht="25" customHeight="1">
      <c r="A7" s="15" t="inlineStr">
        <is>
          <t>RQ-FICT-003</t>
        </is>
      </c>
      <c r="B7" s="16" t="n">
        <v>46286</v>
      </c>
      <c r="C7" s="17" t="inlineStr">
        <is>
          <t>Q1-0800</t>
        </is>
      </c>
      <c r="D7" s="18">
        <f>IF(C7="","",IFERROR(VLOOKUP(C7,Faixas!$A$5:$E$44,2,FALSE),"CÓDIGO INVÁLIDO"))</f>
        <v/>
      </c>
      <c r="E7" s="19">
        <f>IF(C7="","",IFERROR(VLOOKUP(C7,Faixas!$A$5:$E$44,3,FALSE),""))</f>
        <v/>
      </c>
      <c r="F7" s="19">
        <f>IF(C7="","",IFERROR(VLOOKUP(C7,Faixas!$A$5:$E$44,4,FALSE),""))</f>
        <v/>
      </c>
      <c r="G7" s="15" t="inlineStr">
        <is>
          <t>FICT-C303</t>
        </is>
      </c>
      <c r="H7" s="17" t="inlineStr">
        <is>
          <t>Cancelada</t>
        </is>
      </c>
      <c r="I7" s="20" t="n">
        <v>46283.41666666666</v>
      </c>
      <c r="J7" s="20" t="n">
        <v>46285.75</v>
      </c>
      <c r="K7" s="15" t="inlineStr">
        <is>
          <t>Mudança de planos</t>
        </is>
      </c>
      <c r="L7" s="21">
        <f>IF(OR(B7="",C7="",H7=""),"",IF(H7="Cancelada","LIBERADA",IF(COUNTIFS($B$5:$B$204,B7,$C$5:$C$204,C7,$H$5:$H$204,"Confirmada")+COUNTIFS($B$5:$B$204,B7,$C$5:$C$204,C7,$H$5:$H$204,"Solicitada")&gt;1,"CONFLITO","OK")))</f>
        <v/>
      </c>
      <c r="M7" s="21">
        <f>IF(OR(B7="",G7="",H7=""),"",IF(H7="Cancelada","N/A",IF(COUNTIFS($B$5:$B$204,B7,$G$5:$G$204,G7,$H$5:$H$204,"Confirmada")+COUNTIFS($B$5:$B$204,B7,$G$5:$G$204,G7,$H$5:$H$204,"Solicitada")&gt;Parâmetros!$B$7,"ACIMA DO LIMITE","OK")))</f>
        <v/>
      </c>
      <c r="N7" s="21">
        <f>IF(OR(B7="",E7="",I7=""),"",IFERROR(IF(B7+E7&lt;I7,"USO ANTERIOR AO REGISTRO",IF((B7+E7-I7)*24&lt;Parâmetros!$B$5,"ANTECEDÊNCIA INSUFICIENTE",IF(B7+E7-I7&gt;Parâmetros!$B$6,"FORA DA JANELA","OK"))),"REVISAR DADOS"))</f>
        <v/>
      </c>
      <c r="O7" s="21">
        <f>IF(H7="","",IF(H7="Cancelada",IF(OR(B7="",E7="",I7="",J7="",K7=""),"DADOS INCOMPLETOS",IFERROR(IF(J7&lt;I7,"ANTES DO REGISTRO",IF(J7&gt;B7+E7,"APÓS O INÍCIO",IF((B7+E7-J7)*24&lt;Parâmetros!$B$8,"FORA DO PRAZO","OK"))),"REVISAR DADOS")),IF(OR(J7&lt;&gt;"",K7&lt;&gt;""),"LIMPAR CANCELAMENTO","OK")))</f>
        <v/>
      </c>
      <c r="P7" s="18">
        <f>IF(COUNTA(A7:C7,G7:K7)=0,"",IF(COUNTA(A7:C7,G7:I7)&lt;6,"INCOMPLETA",IFERROR(IF(VLOOKUP(C7,Faixas!$A$5:$E$44,5,FALSE)&lt;&gt;"Sim","REVISAR FAIXA",IF(H7="Cancelada",IF(O7="OK","CANCELADA","REVISAR CANCELAMENTO"),IF(O7&lt;&gt;"OK","REVISAR CANCELAMENTO",IF(L7="CONFLITO","BLOQUEAR: CONFLITO",IF(M7&lt;&gt;"OK","REVISAR LIMITE",IF(N7&lt;&gt;"OK","REVISAR PRAZO",IF(H7="Solicitada","ANALISAR SOLICITAÇÃO","CONFIRMADA"))))))),"REVISAR FAIXA")))</f>
        <v/>
      </c>
    </row>
    <row r="8" ht="25" customHeight="1">
      <c r="A8" s="15" t="inlineStr">
        <is>
          <t>RQ-FICT-004</t>
        </is>
      </c>
      <c r="B8" s="16" t="n">
        <v>46287</v>
      </c>
      <c r="C8" s="17" t="inlineStr">
        <is>
          <t>Q2-1800</t>
        </is>
      </c>
      <c r="D8" s="18">
        <f>IF(C8="","",IFERROR(VLOOKUP(C8,Faixas!$A$5:$E$44,2,FALSE),"CÓDIGO INVÁLIDO"))</f>
        <v/>
      </c>
      <c r="E8" s="19">
        <f>IF(C8="","",IFERROR(VLOOKUP(C8,Faixas!$A$5:$E$44,3,FALSE),""))</f>
        <v/>
      </c>
      <c r="F8" s="19">
        <f>IF(C8="","",IFERROR(VLOOKUP(C8,Faixas!$A$5:$E$44,4,FALSE),""))</f>
        <v/>
      </c>
      <c r="G8" s="15" t="inlineStr">
        <is>
          <t>FICT-A101</t>
        </is>
      </c>
      <c r="H8" s="17" t="inlineStr">
        <is>
          <t>Cancelada</t>
        </is>
      </c>
      <c r="I8" s="20" t="n">
        <v>46284.41666666666</v>
      </c>
      <c r="J8" s="20" t="n">
        <v>46287.41666666666</v>
      </c>
      <c r="K8" s="15" t="inlineStr">
        <is>
          <t>Conflito de agenda</t>
        </is>
      </c>
      <c r="L8" s="21">
        <f>IF(OR(B8="",C8="",H8=""),"",IF(H8="Cancelada","LIBERADA",IF(COUNTIFS($B$5:$B$204,B8,$C$5:$C$204,C8,$H$5:$H$204,"Confirmada")+COUNTIFS($B$5:$B$204,B8,$C$5:$C$204,C8,$H$5:$H$204,"Solicitada")&gt;1,"CONFLITO","OK")))</f>
        <v/>
      </c>
      <c r="M8" s="21">
        <f>IF(OR(B8="",G8="",H8=""),"",IF(H8="Cancelada","N/A",IF(COUNTIFS($B$5:$B$204,B8,$G$5:$G$204,G8,$H$5:$H$204,"Confirmada")+COUNTIFS($B$5:$B$204,B8,$G$5:$G$204,G8,$H$5:$H$204,"Solicitada")&gt;Parâmetros!$B$7,"ACIMA DO LIMITE","OK")))</f>
        <v/>
      </c>
      <c r="N8" s="21">
        <f>IF(OR(B8="",E8="",I8=""),"",IFERROR(IF(B8+E8&lt;I8,"USO ANTERIOR AO REGISTRO",IF((B8+E8-I8)*24&lt;Parâmetros!$B$5,"ANTECEDÊNCIA INSUFICIENTE",IF(B8+E8-I8&gt;Parâmetros!$B$6,"FORA DA JANELA","OK"))),"REVISAR DADOS"))</f>
        <v/>
      </c>
      <c r="O8" s="21">
        <f>IF(H8="","",IF(H8="Cancelada",IF(OR(B8="",E8="",I8="",J8="",K8=""),"DADOS INCOMPLETOS",IFERROR(IF(J8&lt;I8,"ANTES DO REGISTRO",IF(J8&gt;B8+E8,"APÓS O INÍCIO",IF((B8+E8-J8)*24&lt;Parâmetros!$B$8,"FORA DO PRAZO","OK"))),"REVISAR DADOS")),IF(OR(J8&lt;&gt;"",K8&lt;&gt;""),"LIMPAR CANCELAMENTO","OK")))</f>
        <v/>
      </c>
      <c r="P8" s="18">
        <f>IF(COUNTA(A8:C8,G8:K8)=0,"",IF(COUNTA(A8:C8,G8:I8)&lt;6,"INCOMPLETA",IFERROR(IF(VLOOKUP(C8,Faixas!$A$5:$E$44,5,FALSE)&lt;&gt;"Sim","REVISAR FAIXA",IF(H8="Cancelada",IF(O8="OK","CANCELADA","REVISAR CANCELAMENTO"),IF(O8&lt;&gt;"OK","REVISAR CANCELAMENTO",IF(L8="CONFLITO","BLOQUEAR: CONFLITO",IF(M8&lt;&gt;"OK","REVISAR LIMITE",IF(N8&lt;&gt;"OK","REVISAR PRAZO",IF(H8="Solicitada","ANALISAR SOLICITAÇÃO","CONFIRMADA"))))))),"REVISAR FAIXA")))</f>
        <v/>
      </c>
    </row>
    <row r="9" ht="25" customHeight="1">
      <c r="A9" s="15" t="inlineStr">
        <is>
          <t>RQ-FICT-005</t>
        </is>
      </c>
      <c r="B9" s="16" t="n">
        <v>46288</v>
      </c>
      <c r="C9" s="17" t="inlineStr">
        <is>
          <t>Q1-1800</t>
        </is>
      </c>
      <c r="D9" s="18">
        <f>IF(C9="","",IFERROR(VLOOKUP(C9,Faixas!$A$5:$E$44,2,FALSE),"CÓDIGO INVÁLIDO"))</f>
        <v/>
      </c>
      <c r="E9" s="19">
        <f>IF(C9="","",IFERROR(VLOOKUP(C9,Faixas!$A$5:$E$44,3,FALSE),""))</f>
        <v/>
      </c>
      <c r="F9" s="19">
        <f>IF(C9="","",IFERROR(VLOOKUP(C9,Faixas!$A$5:$E$44,4,FALSE),""))</f>
        <v/>
      </c>
      <c r="G9" s="15" t="inlineStr">
        <is>
          <t>FICT-D404</t>
        </is>
      </c>
      <c r="H9" s="17" t="inlineStr">
        <is>
          <t>Confirmada</t>
        </is>
      </c>
      <c r="I9" s="20" t="n">
        <v>46285.41666666666</v>
      </c>
      <c r="J9" s="20" t="n"/>
      <c r="K9" s="15" t="n"/>
      <c r="L9" s="21">
        <f>IF(OR(B9="",C9="",H9=""),"",IF(H9="Cancelada","LIBERADA",IF(COUNTIFS($B$5:$B$204,B9,$C$5:$C$204,C9,$H$5:$H$204,"Confirmada")+COUNTIFS($B$5:$B$204,B9,$C$5:$C$204,C9,$H$5:$H$204,"Solicitada")&gt;1,"CONFLITO","OK")))</f>
        <v/>
      </c>
      <c r="M9" s="21">
        <f>IF(OR(B9="",G9="",H9=""),"",IF(H9="Cancelada","N/A",IF(COUNTIFS($B$5:$B$204,B9,$G$5:$G$204,G9,$H$5:$H$204,"Confirmada")+COUNTIFS($B$5:$B$204,B9,$G$5:$G$204,G9,$H$5:$H$204,"Solicitada")&gt;Parâmetros!$B$7,"ACIMA DO LIMITE","OK")))</f>
        <v/>
      </c>
      <c r="N9" s="21">
        <f>IF(OR(B9="",E9="",I9=""),"",IFERROR(IF(B9+E9&lt;I9,"USO ANTERIOR AO REGISTRO",IF((B9+E9-I9)*24&lt;Parâmetros!$B$5,"ANTECEDÊNCIA INSUFICIENTE",IF(B9+E9-I9&gt;Parâmetros!$B$6,"FORA DA JANELA","OK"))),"REVISAR DADOS"))</f>
        <v/>
      </c>
      <c r="O9" s="21">
        <f>IF(H9="","",IF(H9="Cancelada",IF(OR(B9="",E9="",I9="",J9="",K9=""),"DADOS INCOMPLETOS",IFERROR(IF(J9&lt;I9,"ANTES DO REGISTRO",IF(J9&gt;B9+E9,"APÓS O INÍCIO",IF((B9+E9-J9)*24&lt;Parâmetros!$B$8,"FORA DO PRAZO","OK"))),"REVISAR DADOS")),IF(OR(J9&lt;&gt;"",K9&lt;&gt;""),"LIMPAR CANCELAMENTO","OK")))</f>
        <v/>
      </c>
      <c r="P9" s="18">
        <f>IF(COUNTA(A9:C9,G9:K9)=0,"",IF(COUNTA(A9:C9,G9:I9)&lt;6,"INCOMPLETA",IFERROR(IF(VLOOKUP(C9,Faixas!$A$5:$E$44,5,FALSE)&lt;&gt;"Sim","REVISAR FAIXA",IF(H9="Cancelada",IF(O9="OK","CANCELADA","REVISAR CANCELAMENTO"),IF(O9&lt;&gt;"OK","REVISAR CANCELAMENTO",IF(L9="CONFLITO","BLOQUEAR: CONFLITO",IF(M9&lt;&gt;"OK","REVISAR LIMITE",IF(N9&lt;&gt;"OK","REVISAR PRAZO",IF(H9="Solicitada","ANALISAR SOLICITAÇÃO","CONFIRMADA"))))))),"REVISAR FAIXA")))</f>
        <v/>
      </c>
    </row>
    <row r="10" ht="25" customHeight="1">
      <c r="A10" s="15" t="inlineStr">
        <is>
          <t>RQ-FICT-006</t>
        </is>
      </c>
      <c r="B10" s="16" t="n">
        <v>46288</v>
      </c>
      <c r="C10" s="17" t="inlineStr">
        <is>
          <t>Q1-1900</t>
        </is>
      </c>
      <c r="D10" s="18">
        <f>IF(C10="","",IFERROR(VLOOKUP(C10,Faixas!$A$5:$E$44,2,FALSE),"CÓDIGO INVÁLIDO"))</f>
        <v/>
      </c>
      <c r="E10" s="19">
        <f>IF(C10="","",IFERROR(VLOOKUP(C10,Faixas!$A$5:$E$44,3,FALSE),""))</f>
        <v/>
      </c>
      <c r="F10" s="19">
        <f>IF(C10="","",IFERROR(VLOOKUP(C10,Faixas!$A$5:$E$44,4,FALSE),""))</f>
        <v/>
      </c>
      <c r="G10" s="15" t="inlineStr">
        <is>
          <t>FICT-D404</t>
        </is>
      </c>
      <c r="H10" s="17" t="inlineStr">
        <is>
          <t>Confirmada</t>
        </is>
      </c>
      <c r="I10" s="20" t="n">
        <v>46285.42013888889</v>
      </c>
      <c r="J10" s="20" t="n"/>
      <c r="K10" s="15" t="n"/>
      <c r="L10" s="21">
        <f>IF(OR(B10="",C10="",H10=""),"",IF(H10="Cancelada","LIBERADA",IF(COUNTIFS($B$5:$B$204,B10,$C$5:$C$204,C10,$H$5:$H$204,"Confirmada")+COUNTIFS($B$5:$B$204,B10,$C$5:$C$204,C10,$H$5:$H$204,"Solicitada")&gt;1,"CONFLITO","OK")))</f>
        <v/>
      </c>
      <c r="M10" s="21">
        <f>IF(OR(B10="",G10="",H10=""),"",IF(H10="Cancelada","N/A",IF(COUNTIFS($B$5:$B$204,B10,$G$5:$G$204,G10,$H$5:$H$204,"Confirmada")+COUNTIFS($B$5:$B$204,B10,$G$5:$G$204,G10,$H$5:$H$204,"Solicitada")&gt;Parâmetros!$B$7,"ACIMA DO LIMITE","OK")))</f>
        <v/>
      </c>
      <c r="N10" s="21">
        <f>IF(OR(B10="",E10="",I10=""),"",IFERROR(IF(B10+E10&lt;I10,"USO ANTERIOR AO REGISTRO",IF((B10+E10-I10)*24&lt;Parâmetros!$B$5,"ANTECEDÊNCIA INSUFICIENTE",IF(B10+E10-I10&gt;Parâmetros!$B$6,"FORA DA JANELA","OK"))),"REVISAR DADOS"))</f>
        <v/>
      </c>
      <c r="O10" s="21">
        <f>IF(H10="","",IF(H10="Cancelada",IF(OR(B10="",E10="",I10="",J10="",K10=""),"DADOS INCOMPLETOS",IFERROR(IF(J10&lt;I10,"ANTES DO REGISTRO",IF(J10&gt;B10+E10,"APÓS O INÍCIO",IF((B10+E10-J10)*24&lt;Parâmetros!$B$8,"FORA DO PRAZO","OK"))),"REVISAR DADOS")),IF(OR(J10&lt;&gt;"",K10&lt;&gt;""),"LIMPAR CANCELAMENTO","OK")))</f>
        <v/>
      </c>
      <c r="P10" s="18">
        <f>IF(COUNTA(A10:C10,G10:K10)=0,"",IF(COUNTA(A10:C10,G10:I10)&lt;6,"INCOMPLETA",IFERROR(IF(VLOOKUP(C10,Faixas!$A$5:$E$44,5,FALSE)&lt;&gt;"Sim","REVISAR FAIXA",IF(H10="Cancelada",IF(O10="OK","CANCELADA","REVISAR CANCELAMENTO"),IF(O10&lt;&gt;"OK","REVISAR CANCELAMENTO",IF(L10="CONFLITO","BLOQUEAR: CONFLITO",IF(M10&lt;&gt;"OK","REVISAR LIMITE",IF(N10&lt;&gt;"OK","REVISAR PRAZO",IF(H10="Solicitada","ANALISAR SOLICITAÇÃO","CONFIRMADA"))))))),"REVISAR FAIXA")))</f>
        <v/>
      </c>
    </row>
    <row r="11" ht="25" customHeight="1">
      <c r="A11" s="15" t="inlineStr">
        <is>
          <t>RQ-FICT-007</t>
        </is>
      </c>
      <c r="B11" s="16" t="n">
        <v>46288</v>
      </c>
      <c r="C11" s="17" t="inlineStr">
        <is>
          <t>Q2-1800</t>
        </is>
      </c>
      <c r="D11" s="18">
        <f>IF(C11="","",IFERROR(VLOOKUP(C11,Faixas!$A$5:$E$44,2,FALSE),"CÓDIGO INVÁLIDO"))</f>
        <v/>
      </c>
      <c r="E11" s="19">
        <f>IF(C11="","",IFERROR(VLOOKUP(C11,Faixas!$A$5:$E$44,3,FALSE),""))</f>
        <v/>
      </c>
      <c r="F11" s="19">
        <f>IF(C11="","",IFERROR(VLOOKUP(C11,Faixas!$A$5:$E$44,4,FALSE),""))</f>
        <v/>
      </c>
      <c r="G11" s="15" t="inlineStr">
        <is>
          <t>FICT-D404</t>
        </is>
      </c>
      <c r="H11" s="17" t="inlineStr">
        <is>
          <t>Solicitada</t>
        </is>
      </c>
      <c r="I11" s="20" t="n">
        <v>46285.42361111111</v>
      </c>
      <c r="J11" s="20" t="n"/>
      <c r="K11" s="15" t="n"/>
      <c r="L11" s="21">
        <f>IF(OR(B11="",C11="",H11=""),"",IF(H11="Cancelada","LIBERADA",IF(COUNTIFS($B$5:$B$204,B11,$C$5:$C$204,C11,$H$5:$H$204,"Confirmada")+COUNTIFS($B$5:$B$204,B11,$C$5:$C$204,C11,$H$5:$H$204,"Solicitada")&gt;1,"CONFLITO","OK")))</f>
        <v/>
      </c>
      <c r="M11" s="21">
        <f>IF(OR(B11="",G11="",H11=""),"",IF(H11="Cancelada","N/A",IF(COUNTIFS($B$5:$B$204,B11,$G$5:$G$204,G11,$H$5:$H$204,"Confirmada")+COUNTIFS($B$5:$B$204,B11,$G$5:$G$204,G11,$H$5:$H$204,"Solicitada")&gt;Parâmetros!$B$7,"ACIMA DO LIMITE","OK")))</f>
        <v/>
      </c>
      <c r="N11" s="21">
        <f>IF(OR(B11="",E11="",I11=""),"",IFERROR(IF(B11+E11&lt;I11,"USO ANTERIOR AO REGISTRO",IF((B11+E11-I11)*24&lt;Parâmetros!$B$5,"ANTECEDÊNCIA INSUFICIENTE",IF(B11+E11-I11&gt;Parâmetros!$B$6,"FORA DA JANELA","OK"))),"REVISAR DADOS"))</f>
        <v/>
      </c>
      <c r="O11" s="21">
        <f>IF(H11="","",IF(H11="Cancelada",IF(OR(B11="",E11="",I11="",J11="",K11=""),"DADOS INCOMPLETOS",IFERROR(IF(J11&lt;I11,"ANTES DO REGISTRO",IF(J11&gt;B11+E11,"APÓS O INÍCIO",IF((B11+E11-J11)*24&lt;Parâmetros!$B$8,"FORA DO PRAZO","OK"))),"REVISAR DADOS")),IF(OR(J11&lt;&gt;"",K11&lt;&gt;""),"LIMPAR CANCELAMENTO","OK")))</f>
        <v/>
      </c>
      <c r="P11" s="18">
        <f>IF(COUNTA(A11:C11,G11:K11)=0,"",IF(COUNTA(A11:C11,G11:I11)&lt;6,"INCOMPLETA",IFERROR(IF(VLOOKUP(C11,Faixas!$A$5:$E$44,5,FALSE)&lt;&gt;"Sim","REVISAR FAIXA",IF(H11="Cancelada",IF(O11="OK","CANCELADA","REVISAR CANCELAMENTO"),IF(O11&lt;&gt;"OK","REVISAR CANCELAMENTO",IF(L11="CONFLITO","BLOQUEAR: CONFLITO",IF(M11&lt;&gt;"OK","REVISAR LIMITE",IF(N11&lt;&gt;"OK","REVISAR PRAZO",IF(H11="Solicitada","ANALISAR SOLICITAÇÃO","CONFIRMADA"))))))),"REVISAR FAIXA")))</f>
        <v/>
      </c>
    </row>
    <row r="12" ht="25" customHeight="1">
      <c r="A12" s="15" t="inlineStr">
        <is>
          <t>RQ-FICT-008</t>
        </is>
      </c>
      <c r="B12" s="16" t="n">
        <v>46289</v>
      </c>
      <c r="C12" s="17" t="inlineStr">
        <is>
          <t>Q2-0700</t>
        </is>
      </c>
      <c r="D12" s="18">
        <f>IF(C12="","",IFERROR(VLOOKUP(C12,Faixas!$A$5:$E$44,2,FALSE),"CÓDIGO INVÁLIDO"))</f>
        <v/>
      </c>
      <c r="E12" s="19">
        <f>IF(C12="","",IFERROR(VLOOKUP(C12,Faixas!$A$5:$E$44,3,FALSE),""))</f>
        <v/>
      </c>
      <c r="F12" s="19">
        <f>IF(C12="","",IFERROR(VLOOKUP(C12,Faixas!$A$5:$E$44,4,FALSE),""))</f>
        <v/>
      </c>
      <c r="G12" s="15" t="inlineStr">
        <is>
          <t>FICT-E505</t>
        </is>
      </c>
      <c r="H12" s="17" t="inlineStr">
        <is>
          <t>Solicitada</t>
        </is>
      </c>
      <c r="I12" s="20" t="n">
        <v>46289.25</v>
      </c>
      <c r="J12" s="20" t="n"/>
      <c r="K12" s="15" t="n"/>
      <c r="L12" s="21">
        <f>IF(OR(B12="",C12="",H12=""),"",IF(H12="Cancelada","LIBERADA",IF(COUNTIFS($B$5:$B$204,B12,$C$5:$C$204,C12,$H$5:$H$204,"Confirmada")+COUNTIFS($B$5:$B$204,B12,$C$5:$C$204,C12,$H$5:$H$204,"Solicitada")&gt;1,"CONFLITO","OK")))</f>
        <v/>
      </c>
      <c r="M12" s="21">
        <f>IF(OR(B12="",G12="",H12=""),"",IF(H12="Cancelada","N/A",IF(COUNTIFS($B$5:$B$204,B12,$G$5:$G$204,G12,$H$5:$H$204,"Confirmada")+COUNTIFS($B$5:$B$204,B12,$G$5:$G$204,G12,$H$5:$H$204,"Solicitada")&gt;Parâmetros!$B$7,"ACIMA DO LIMITE","OK")))</f>
        <v/>
      </c>
      <c r="N12" s="21">
        <f>IF(OR(B12="",E12="",I12=""),"",IFERROR(IF(B12+E12&lt;I12,"USO ANTERIOR AO REGISTRO",IF((B12+E12-I12)*24&lt;Parâmetros!$B$5,"ANTECEDÊNCIA INSUFICIENTE",IF(B12+E12-I12&gt;Parâmetros!$B$6,"FORA DA JANELA","OK"))),"REVISAR DADOS"))</f>
        <v/>
      </c>
      <c r="O12" s="21">
        <f>IF(H12="","",IF(H12="Cancelada",IF(OR(B12="",E12="",I12="",J12="",K12=""),"DADOS INCOMPLETOS",IFERROR(IF(J12&lt;I12,"ANTES DO REGISTRO",IF(J12&gt;B12+E12,"APÓS O INÍCIO",IF((B12+E12-J12)*24&lt;Parâmetros!$B$8,"FORA DO PRAZO","OK"))),"REVISAR DADOS")),IF(OR(J12&lt;&gt;"",K12&lt;&gt;""),"LIMPAR CANCELAMENTO","OK")))</f>
        <v/>
      </c>
      <c r="P12" s="18">
        <f>IF(COUNTA(A12:C12,G12:K12)=0,"",IF(COUNTA(A12:C12,G12:I12)&lt;6,"INCOMPLETA",IFERROR(IF(VLOOKUP(C12,Faixas!$A$5:$E$44,5,FALSE)&lt;&gt;"Sim","REVISAR FAIXA",IF(H12="Cancelada",IF(O12="OK","CANCELADA","REVISAR CANCELAMENTO"),IF(O12&lt;&gt;"OK","REVISAR CANCELAMENTO",IF(L12="CONFLITO","BLOQUEAR: CONFLITO",IF(M12&lt;&gt;"OK","REVISAR LIMITE",IF(N12&lt;&gt;"OK","REVISAR PRAZO",IF(H12="Solicitada","ANALISAR SOLICITAÇÃO","CONFIRMADA"))))))),"REVISAR FAIXA")))</f>
        <v/>
      </c>
    </row>
    <row r="13" ht="25" customHeight="1">
      <c r="A13" s="15" t="inlineStr">
        <is>
          <t>RQ-FICT-009</t>
        </is>
      </c>
      <c r="B13" s="16" t="n">
        <v>46320</v>
      </c>
      <c r="C13" s="17" t="inlineStr">
        <is>
          <t>Q1-1800</t>
        </is>
      </c>
      <c r="D13" s="18">
        <f>IF(C13="","",IFERROR(VLOOKUP(C13,Faixas!$A$5:$E$44,2,FALSE),"CÓDIGO INVÁLIDO"))</f>
        <v/>
      </c>
      <c r="E13" s="19">
        <f>IF(C13="","",IFERROR(VLOOKUP(C13,Faixas!$A$5:$E$44,3,FALSE),""))</f>
        <v/>
      </c>
      <c r="F13" s="19">
        <f>IF(C13="","",IFERROR(VLOOKUP(C13,Faixas!$A$5:$E$44,4,FALSE),""))</f>
        <v/>
      </c>
      <c r="G13" s="15" t="inlineStr">
        <is>
          <t>FICT-F606</t>
        </is>
      </c>
      <c r="H13" s="17" t="inlineStr">
        <is>
          <t>Confirmada</t>
        </is>
      </c>
      <c r="I13" s="20" t="n">
        <v>46284.41666666666</v>
      </c>
      <c r="J13" s="20" t="n"/>
      <c r="K13" s="15" t="n"/>
      <c r="L13" s="21">
        <f>IF(OR(B13="",C13="",H13=""),"",IF(H13="Cancelada","LIBERADA",IF(COUNTIFS($B$5:$B$204,B13,$C$5:$C$204,C13,$H$5:$H$204,"Confirmada")+COUNTIFS($B$5:$B$204,B13,$C$5:$C$204,C13,$H$5:$H$204,"Solicitada")&gt;1,"CONFLITO","OK")))</f>
        <v/>
      </c>
      <c r="M13" s="21">
        <f>IF(OR(B13="",G13="",H13=""),"",IF(H13="Cancelada","N/A",IF(COUNTIFS($B$5:$B$204,B13,$G$5:$G$204,G13,$H$5:$H$204,"Confirmada")+COUNTIFS($B$5:$B$204,B13,$G$5:$G$204,G13,$H$5:$H$204,"Solicitada")&gt;Parâmetros!$B$7,"ACIMA DO LIMITE","OK")))</f>
        <v/>
      </c>
      <c r="N13" s="21">
        <f>IF(OR(B13="",E13="",I13=""),"",IFERROR(IF(B13+E13&lt;I13,"USO ANTERIOR AO REGISTRO",IF((B13+E13-I13)*24&lt;Parâmetros!$B$5,"ANTECEDÊNCIA INSUFICIENTE",IF(B13+E13-I13&gt;Parâmetros!$B$6,"FORA DA JANELA","OK"))),"REVISAR DADOS"))</f>
        <v/>
      </c>
      <c r="O13" s="21">
        <f>IF(H13="","",IF(H13="Cancelada",IF(OR(B13="",E13="",I13="",J13="",K13=""),"DADOS INCOMPLETOS",IFERROR(IF(J13&lt;I13,"ANTES DO REGISTRO",IF(J13&gt;B13+E13,"APÓS O INÍCIO",IF((B13+E13-J13)*24&lt;Parâmetros!$B$8,"FORA DO PRAZO","OK"))),"REVISAR DADOS")),IF(OR(J13&lt;&gt;"",K13&lt;&gt;""),"LIMPAR CANCELAMENTO","OK")))</f>
        <v/>
      </c>
      <c r="P13" s="18">
        <f>IF(COUNTA(A13:C13,G13:K13)=0,"",IF(COUNTA(A13:C13,G13:I13)&lt;6,"INCOMPLETA",IFERROR(IF(VLOOKUP(C13,Faixas!$A$5:$E$44,5,FALSE)&lt;&gt;"Sim","REVISAR FAIXA",IF(H13="Cancelada",IF(O13="OK","CANCELADA","REVISAR CANCELAMENTO"),IF(O13&lt;&gt;"OK","REVISAR CANCELAMENTO",IF(L13="CONFLITO","BLOQUEAR: CONFLITO",IF(M13&lt;&gt;"OK","REVISAR LIMITE",IF(N13&lt;&gt;"OK","REVISAR PRAZO",IF(H13="Solicitada","ANALISAR SOLICITAÇÃO","CONFIRMADA"))))))),"REVISAR FAIXA")))</f>
        <v/>
      </c>
    </row>
    <row r="14" ht="25" customHeight="1">
      <c r="A14" s="15" t="inlineStr">
        <is>
          <t>RQ-FICT-010</t>
        </is>
      </c>
      <c r="B14" s="16" t="n">
        <v>46290</v>
      </c>
      <c r="C14" s="17" t="inlineStr">
        <is>
          <t>Q2-1900</t>
        </is>
      </c>
      <c r="D14" s="18">
        <f>IF(C14="","",IFERROR(VLOOKUP(C14,Faixas!$A$5:$E$44,2,FALSE),"CÓDIGO INVÁLIDO"))</f>
        <v/>
      </c>
      <c r="E14" s="19">
        <f>IF(C14="","",IFERROR(VLOOKUP(C14,Faixas!$A$5:$E$44,3,FALSE),""))</f>
        <v/>
      </c>
      <c r="F14" s="19">
        <f>IF(C14="","",IFERROR(VLOOKUP(C14,Faixas!$A$5:$E$44,4,FALSE),""))</f>
        <v/>
      </c>
      <c r="G14" s="15" t="inlineStr">
        <is>
          <t>FICT-B202</t>
        </is>
      </c>
      <c r="H14" s="17" t="inlineStr">
        <is>
          <t>Confirmada</t>
        </is>
      </c>
      <c r="I14" s="20" t="n">
        <v>46285.45833333334</v>
      </c>
      <c r="J14" s="20" t="n"/>
      <c r="K14" s="15" t="n"/>
      <c r="L14" s="21">
        <f>IF(OR(B14="",C14="",H14=""),"",IF(H14="Cancelada","LIBERADA",IF(COUNTIFS($B$5:$B$204,B14,$C$5:$C$204,C14,$H$5:$H$204,"Confirmada")+COUNTIFS($B$5:$B$204,B14,$C$5:$C$204,C14,$H$5:$H$204,"Solicitada")&gt;1,"CONFLITO","OK")))</f>
        <v/>
      </c>
      <c r="M14" s="21">
        <f>IF(OR(B14="",G14="",H14=""),"",IF(H14="Cancelada","N/A",IF(COUNTIFS($B$5:$B$204,B14,$G$5:$G$204,G14,$H$5:$H$204,"Confirmada")+COUNTIFS($B$5:$B$204,B14,$G$5:$G$204,G14,$H$5:$H$204,"Solicitada")&gt;Parâmetros!$B$7,"ACIMA DO LIMITE","OK")))</f>
        <v/>
      </c>
      <c r="N14" s="21">
        <f>IF(OR(B14="",E14="",I14=""),"",IFERROR(IF(B14+E14&lt;I14,"USO ANTERIOR AO REGISTRO",IF((B14+E14-I14)*24&lt;Parâmetros!$B$5,"ANTECEDÊNCIA INSUFICIENTE",IF(B14+E14-I14&gt;Parâmetros!$B$6,"FORA DA JANELA","OK"))),"REVISAR DADOS"))</f>
        <v/>
      </c>
      <c r="O14" s="21">
        <f>IF(H14="","",IF(H14="Cancelada",IF(OR(B14="",E14="",I14="",J14="",K14=""),"DADOS INCOMPLETOS",IFERROR(IF(J14&lt;I14,"ANTES DO REGISTRO",IF(J14&gt;B14+E14,"APÓS O INÍCIO",IF((B14+E14-J14)*24&lt;Parâmetros!$B$8,"FORA DO PRAZO","OK"))),"REVISAR DADOS")),IF(OR(J14&lt;&gt;"",K14&lt;&gt;""),"LIMPAR CANCELAMENTO","OK")))</f>
        <v/>
      </c>
      <c r="P14" s="18">
        <f>IF(COUNTA(A14:C14,G14:K14)=0,"",IF(COUNTA(A14:C14,G14:I14)&lt;6,"INCOMPLETA",IFERROR(IF(VLOOKUP(C14,Faixas!$A$5:$E$44,5,FALSE)&lt;&gt;"Sim","REVISAR FAIXA",IF(H14="Cancelada",IF(O14="OK","CANCELADA","REVISAR CANCELAMENTO"),IF(O14&lt;&gt;"OK","REVISAR CANCELAMENTO",IF(L14="CONFLITO","BLOQUEAR: CONFLITO",IF(M14&lt;&gt;"OK","REVISAR LIMITE",IF(N14&lt;&gt;"OK","REVISAR PRAZO",IF(H14="Solicitada","ANALISAR SOLICITAÇÃO","CONFIRMADA"))))))),"REVISAR FAIXA")))</f>
        <v/>
      </c>
    </row>
    <row r="15" ht="25" customHeight="1">
      <c r="A15" s="15" t="n"/>
      <c r="B15" s="16" t="n"/>
      <c r="C15" s="17" t="n"/>
      <c r="D15" s="18">
        <f>IF(C15="","",IFERROR(VLOOKUP(C15,Faixas!$A$5:$E$44,2,FALSE),"CÓDIGO INVÁLIDO"))</f>
        <v/>
      </c>
      <c r="E15" s="19">
        <f>IF(C15="","",IFERROR(VLOOKUP(C15,Faixas!$A$5:$E$44,3,FALSE),""))</f>
        <v/>
      </c>
      <c r="F15" s="19">
        <f>IF(C15="","",IFERROR(VLOOKUP(C15,Faixas!$A$5:$E$44,4,FALSE),""))</f>
        <v/>
      </c>
      <c r="G15" s="15" t="n"/>
      <c r="H15" s="17" t="n"/>
      <c r="I15" s="20" t="n"/>
      <c r="J15" s="20" t="n"/>
      <c r="K15" s="15" t="n"/>
      <c r="L15" s="21">
        <f>IF(OR(B15="",C15="",H15=""),"",IF(H15="Cancelada","LIBERADA",IF(COUNTIFS($B$5:$B$204,B15,$C$5:$C$204,C15,$H$5:$H$204,"Confirmada")+COUNTIFS($B$5:$B$204,B15,$C$5:$C$204,C15,$H$5:$H$204,"Solicitada")&gt;1,"CONFLITO","OK")))</f>
        <v/>
      </c>
      <c r="M15" s="21">
        <f>IF(OR(B15="",G15="",H15=""),"",IF(H15="Cancelada","N/A",IF(COUNTIFS($B$5:$B$204,B15,$G$5:$G$204,G15,$H$5:$H$204,"Confirmada")+COUNTIFS($B$5:$B$204,B15,$G$5:$G$204,G15,$H$5:$H$204,"Solicitada")&gt;Parâmetros!$B$7,"ACIMA DO LIMITE","OK")))</f>
        <v/>
      </c>
      <c r="N15" s="21">
        <f>IF(OR(B15="",E15="",I15=""),"",IFERROR(IF(B15+E15&lt;I15,"USO ANTERIOR AO REGISTRO",IF((B15+E15-I15)*24&lt;Parâmetros!$B$5,"ANTECEDÊNCIA INSUFICIENTE",IF(B15+E15-I15&gt;Parâmetros!$B$6,"FORA DA JANELA","OK"))),"REVISAR DADOS"))</f>
        <v/>
      </c>
      <c r="O15" s="21">
        <f>IF(H15="","",IF(H15="Cancelada",IF(OR(B15="",E15="",I15="",J15="",K15=""),"DADOS INCOMPLETOS",IFERROR(IF(J15&lt;I15,"ANTES DO REGISTRO",IF(J15&gt;B15+E15,"APÓS O INÍCIO",IF((B15+E15-J15)*24&lt;Parâmetros!$B$8,"FORA DO PRAZO","OK"))),"REVISAR DADOS")),IF(OR(J15&lt;&gt;"",K15&lt;&gt;""),"LIMPAR CANCELAMENTO","OK")))</f>
        <v/>
      </c>
      <c r="P15" s="18">
        <f>IF(COUNTA(A15:C15,G15:K15)=0,"",IF(COUNTA(A15:C15,G15:I15)&lt;6,"INCOMPLETA",IFERROR(IF(VLOOKUP(C15,Faixas!$A$5:$E$44,5,FALSE)&lt;&gt;"Sim","REVISAR FAIXA",IF(H15="Cancelada",IF(O15="OK","CANCELADA","REVISAR CANCELAMENTO"),IF(O15&lt;&gt;"OK","REVISAR CANCELAMENTO",IF(L15="CONFLITO","BLOQUEAR: CONFLITO",IF(M15&lt;&gt;"OK","REVISAR LIMITE",IF(N15&lt;&gt;"OK","REVISAR PRAZO",IF(H15="Solicitada","ANALISAR SOLICITAÇÃO","CONFIRMADA"))))))),"REVISAR FAIXA")))</f>
        <v/>
      </c>
    </row>
    <row r="16" ht="25" customHeight="1">
      <c r="A16" s="15" t="n"/>
      <c r="B16" s="16" t="n"/>
      <c r="C16" s="17" t="n"/>
      <c r="D16" s="18">
        <f>IF(C16="","",IFERROR(VLOOKUP(C16,Faixas!$A$5:$E$44,2,FALSE),"CÓDIGO INVÁLIDO"))</f>
        <v/>
      </c>
      <c r="E16" s="19">
        <f>IF(C16="","",IFERROR(VLOOKUP(C16,Faixas!$A$5:$E$44,3,FALSE),""))</f>
        <v/>
      </c>
      <c r="F16" s="19">
        <f>IF(C16="","",IFERROR(VLOOKUP(C16,Faixas!$A$5:$E$44,4,FALSE),""))</f>
        <v/>
      </c>
      <c r="G16" s="15" t="n"/>
      <c r="H16" s="17" t="n"/>
      <c r="I16" s="20" t="n"/>
      <c r="J16" s="20" t="n"/>
      <c r="K16" s="15" t="n"/>
      <c r="L16" s="21">
        <f>IF(OR(B16="",C16="",H16=""),"",IF(H16="Cancelada","LIBERADA",IF(COUNTIFS($B$5:$B$204,B16,$C$5:$C$204,C16,$H$5:$H$204,"Confirmada")+COUNTIFS($B$5:$B$204,B16,$C$5:$C$204,C16,$H$5:$H$204,"Solicitada")&gt;1,"CONFLITO","OK")))</f>
        <v/>
      </c>
      <c r="M16" s="21">
        <f>IF(OR(B16="",G16="",H16=""),"",IF(H16="Cancelada","N/A",IF(COUNTIFS($B$5:$B$204,B16,$G$5:$G$204,G16,$H$5:$H$204,"Confirmada")+COUNTIFS($B$5:$B$204,B16,$G$5:$G$204,G16,$H$5:$H$204,"Solicitada")&gt;Parâmetros!$B$7,"ACIMA DO LIMITE","OK")))</f>
        <v/>
      </c>
      <c r="N16" s="21">
        <f>IF(OR(B16="",E16="",I16=""),"",IFERROR(IF(B16+E16&lt;I16,"USO ANTERIOR AO REGISTRO",IF((B16+E16-I16)*24&lt;Parâmetros!$B$5,"ANTECEDÊNCIA INSUFICIENTE",IF(B16+E16-I16&gt;Parâmetros!$B$6,"FORA DA JANELA","OK"))),"REVISAR DADOS"))</f>
        <v/>
      </c>
      <c r="O16" s="21">
        <f>IF(H16="","",IF(H16="Cancelada",IF(OR(B16="",E16="",I16="",J16="",K16=""),"DADOS INCOMPLETOS",IFERROR(IF(J16&lt;I16,"ANTES DO REGISTRO",IF(J16&gt;B16+E16,"APÓS O INÍCIO",IF((B16+E16-J16)*24&lt;Parâmetros!$B$8,"FORA DO PRAZO","OK"))),"REVISAR DADOS")),IF(OR(J16&lt;&gt;"",K16&lt;&gt;""),"LIMPAR CANCELAMENTO","OK")))</f>
        <v/>
      </c>
      <c r="P16" s="18">
        <f>IF(COUNTA(A16:C16,G16:K16)=0,"",IF(COUNTA(A16:C16,G16:I16)&lt;6,"INCOMPLETA",IFERROR(IF(VLOOKUP(C16,Faixas!$A$5:$E$44,5,FALSE)&lt;&gt;"Sim","REVISAR FAIXA",IF(H16="Cancelada",IF(O16="OK","CANCELADA","REVISAR CANCELAMENTO"),IF(O16&lt;&gt;"OK","REVISAR CANCELAMENTO",IF(L16="CONFLITO","BLOQUEAR: CONFLITO",IF(M16&lt;&gt;"OK","REVISAR LIMITE",IF(N16&lt;&gt;"OK","REVISAR PRAZO",IF(H16="Solicitada","ANALISAR SOLICITAÇÃO","CONFIRMADA"))))))),"REVISAR FAIXA")))</f>
        <v/>
      </c>
    </row>
    <row r="17" ht="25" customHeight="1">
      <c r="A17" s="15" t="n"/>
      <c r="B17" s="16" t="n"/>
      <c r="C17" s="17" t="n"/>
      <c r="D17" s="18">
        <f>IF(C17="","",IFERROR(VLOOKUP(C17,Faixas!$A$5:$E$44,2,FALSE),"CÓDIGO INVÁLIDO"))</f>
        <v/>
      </c>
      <c r="E17" s="19">
        <f>IF(C17="","",IFERROR(VLOOKUP(C17,Faixas!$A$5:$E$44,3,FALSE),""))</f>
        <v/>
      </c>
      <c r="F17" s="19">
        <f>IF(C17="","",IFERROR(VLOOKUP(C17,Faixas!$A$5:$E$44,4,FALSE),""))</f>
        <v/>
      </c>
      <c r="G17" s="15" t="n"/>
      <c r="H17" s="17" t="n"/>
      <c r="I17" s="20" t="n"/>
      <c r="J17" s="20" t="n"/>
      <c r="K17" s="15" t="n"/>
      <c r="L17" s="21">
        <f>IF(OR(B17="",C17="",H17=""),"",IF(H17="Cancelada","LIBERADA",IF(COUNTIFS($B$5:$B$204,B17,$C$5:$C$204,C17,$H$5:$H$204,"Confirmada")+COUNTIFS($B$5:$B$204,B17,$C$5:$C$204,C17,$H$5:$H$204,"Solicitada")&gt;1,"CONFLITO","OK")))</f>
        <v/>
      </c>
      <c r="M17" s="21">
        <f>IF(OR(B17="",G17="",H17=""),"",IF(H17="Cancelada","N/A",IF(COUNTIFS($B$5:$B$204,B17,$G$5:$G$204,G17,$H$5:$H$204,"Confirmada")+COUNTIFS($B$5:$B$204,B17,$G$5:$G$204,G17,$H$5:$H$204,"Solicitada")&gt;Parâmetros!$B$7,"ACIMA DO LIMITE","OK")))</f>
        <v/>
      </c>
      <c r="N17" s="21">
        <f>IF(OR(B17="",E17="",I17=""),"",IFERROR(IF(B17+E17&lt;I17,"USO ANTERIOR AO REGISTRO",IF((B17+E17-I17)*24&lt;Parâmetros!$B$5,"ANTECEDÊNCIA INSUFICIENTE",IF(B17+E17-I17&gt;Parâmetros!$B$6,"FORA DA JANELA","OK"))),"REVISAR DADOS"))</f>
        <v/>
      </c>
      <c r="O17" s="21">
        <f>IF(H17="","",IF(H17="Cancelada",IF(OR(B17="",E17="",I17="",J17="",K17=""),"DADOS INCOMPLETOS",IFERROR(IF(J17&lt;I17,"ANTES DO REGISTRO",IF(J17&gt;B17+E17,"APÓS O INÍCIO",IF((B17+E17-J17)*24&lt;Parâmetros!$B$8,"FORA DO PRAZO","OK"))),"REVISAR DADOS")),IF(OR(J17&lt;&gt;"",K17&lt;&gt;""),"LIMPAR CANCELAMENTO","OK")))</f>
        <v/>
      </c>
      <c r="P17" s="18">
        <f>IF(COUNTA(A17:C17,G17:K17)=0,"",IF(COUNTA(A17:C17,G17:I17)&lt;6,"INCOMPLETA",IFERROR(IF(VLOOKUP(C17,Faixas!$A$5:$E$44,5,FALSE)&lt;&gt;"Sim","REVISAR FAIXA",IF(H17="Cancelada",IF(O17="OK","CANCELADA","REVISAR CANCELAMENTO"),IF(O17&lt;&gt;"OK","REVISAR CANCELAMENTO",IF(L17="CONFLITO","BLOQUEAR: CONFLITO",IF(M17&lt;&gt;"OK","REVISAR LIMITE",IF(N17&lt;&gt;"OK","REVISAR PRAZO",IF(H17="Solicitada","ANALISAR SOLICITAÇÃO","CONFIRMADA"))))))),"REVISAR FAIXA")))</f>
        <v/>
      </c>
    </row>
    <row r="18" ht="25" customHeight="1">
      <c r="A18" s="15" t="n"/>
      <c r="B18" s="16" t="n"/>
      <c r="C18" s="17" t="n"/>
      <c r="D18" s="18">
        <f>IF(C18="","",IFERROR(VLOOKUP(C18,Faixas!$A$5:$E$44,2,FALSE),"CÓDIGO INVÁLIDO"))</f>
        <v/>
      </c>
      <c r="E18" s="19">
        <f>IF(C18="","",IFERROR(VLOOKUP(C18,Faixas!$A$5:$E$44,3,FALSE),""))</f>
        <v/>
      </c>
      <c r="F18" s="19">
        <f>IF(C18="","",IFERROR(VLOOKUP(C18,Faixas!$A$5:$E$44,4,FALSE),""))</f>
        <v/>
      </c>
      <c r="G18" s="15" t="n"/>
      <c r="H18" s="17" t="n"/>
      <c r="I18" s="20" t="n"/>
      <c r="J18" s="20" t="n"/>
      <c r="K18" s="15" t="n"/>
      <c r="L18" s="21">
        <f>IF(OR(B18="",C18="",H18=""),"",IF(H18="Cancelada","LIBERADA",IF(COUNTIFS($B$5:$B$204,B18,$C$5:$C$204,C18,$H$5:$H$204,"Confirmada")+COUNTIFS($B$5:$B$204,B18,$C$5:$C$204,C18,$H$5:$H$204,"Solicitada")&gt;1,"CONFLITO","OK")))</f>
        <v/>
      </c>
      <c r="M18" s="21">
        <f>IF(OR(B18="",G18="",H18=""),"",IF(H18="Cancelada","N/A",IF(COUNTIFS($B$5:$B$204,B18,$G$5:$G$204,G18,$H$5:$H$204,"Confirmada")+COUNTIFS($B$5:$B$204,B18,$G$5:$G$204,G18,$H$5:$H$204,"Solicitada")&gt;Parâmetros!$B$7,"ACIMA DO LIMITE","OK")))</f>
        <v/>
      </c>
      <c r="N18" s="21">
        <f>IF(OR(B18="",E18="",I18=""),"",IFERROR(IF(B18+E18&lt;I18,"USO ANTERIOR AO REGISTRO",IF((B18+E18-I18)*24&lt;Parâmetros!$B$5,"ANTECEDÊNCIA INSUFICIENTE",IF(B18+E18-I18&gt;Parâmetros!$B$6,"FORA DA JANELA","OK"))),"REVISAR DADOS"))</f>
        <v/>
      </c>
      <c r="O18" s="21">
        <f>IF(H18="","",IF(H18="Cancelada",IF(OR(B18="",E18="",I18="",J18="",K18=""),"DADOS INCOMPLETOS",IFERROR(IF(J18&lt;I18,"ANTES DO REGISTRO",IF(J18&gt;B18+E18,"APÓS O INÍCIO",IF((B18+E18-J18)*24&lt;Parâmetros!$B$8,"FORA DO PRAZO","OK"))),"REVISAR DADOS")),IF(OR(J18&lt;&gt;"",K18&lt;&gt;""),"LIMPAR CANCELAMENTO","OK")))</f>
        <v/>
      </c>
      <c r="P18" s="18">
        <f>IF(COUNTA(A18:C18,G18:K18)=0,"",IF(COUNTA(A18:C18,G18:I18)&lt;6,"INCOMPLETA",IFERROR(IF(VLOOKUP(C18,Faixas!$A$5:$E$44,5,FALSE)&lt;&gt;"Sim","REVISAR FAIXA",IF(H18="Cancelada",IF(O18="OK","CANCELADA","REVISAR CANCELAMENTO"),IF(O18&lt;&gt;"OK","REVISAR CANCELAMENTO",IF(L18="CONFLITO","BLOQUEAR: CONFLITO",IF(M18&lt;&gt;"OK","REVISAR LIMITE",IF(N18&lt;&gt;"OK","REVISAR PRAZO",IF(H18="Solicitada","ANALISAR SOLICITAÇÃO","CONFIRMADA"))))))),"REVISAR FAIXA")))</f>
        <v/>
      </c>
    </row>
    <row r="19" ht="25" customHeight="1">
      <c r="A19" s="15" t="n"/>
      <c r="B19" s="16" t="n"/>
      <c r="C19" s="17" t="n"/>
      <c r="D19" s="18">
        <f>IF(C19="","",IFERROR(VLOOKUP(C19,Faixas!$A$5:$E$44,2,FALSE),"CÓDIGO INVÁLIDO"))</f>
        <v/>
      </c>
      <c r="E19" s="19">
        <f>IF(C19="","",IFERROR(VLOOKUP(C19,Faixas!$A$5:$E$44,3,FALSE),""))</f>
        <v/>
      </c>
      <c r="F19" s="19">
        <f>IF(C19="","",IFERROR(VLOOKUP(C19,Faixas!$A$5:$E$44,4,FALSE),""))</f>
        <v/>
      </c>
      <c r="G19" s="15" t="n"/>
      <c r="H19" s="17" t="n"/>
      <c r="I19" s="20" t="n"/>
      <c r="J19" s="20" t="n"/>
      <c r="K19" s="15" t="n"/>
      <c r="L19" s="21">
        <f>IF(OR(B19="",C19="",H19=""),"",IF(H19="Cancelada","LIBERADA",IF(COUNTIFS($B$5:$B$204,B19,$C$5:$C$204,C19,$H$5:$H$204,"Confirmada")+COUNTIFS($B$5:$B$204,B19,$C$5:$C$204,C19,$H$5:$H$204,"Solicitada")&gt;1,"CONFLITO","OK")))</f>
        <v/>
      </c>
      <c r="M19" s="21">
        <f>IF(OR(B19="",G19="",H19=""),"",IF(H19="Cancelada","N/A",IF(COUNTIFS($B$5:$B$204,B19,$G$5:$G$204,G19,$H$5:$H$204,"Confirmada")+COUNTIFS($B$5:$B$204,B19,$G$5:$G$204,G19,$H$5:$H$204,"Solicitada")&gt;Parâmetros!$B$7,"ACIMA DO LIMITE","OK")))</f>
        <v/>
      </c>
      <c r="N19" s="21">
        <f>IF(OR(B19="",E19="",I19=""),"",IFERROR(IF(B19+E19&lt;I19,"USO ANTERIOR AO REGISTRO",IF((B19+E19-I19)*24&lt;Parâmetros!$B$5,"ANTECEDÊNCIA INSUFICIENTE",IF(B19+E19-I19&gt;Parâmetros!$B$6,"FORA DA JANELA","OK"))),"REVISAR DADOS"))</f>
        <v/>
      </c>
      <c r="O19" s="21">
        <f>IF(H19="","",IF(H19="Cancelada",IF(OR(B19="",E19="",I19="",J19="",K19=""),"DADOS INCOMPLETOS",IFERROR(IF(J19&lt;I19,"ANTES DO REGISTRO",IF(J19&gt;B19+E19,"APÓS O INÍCIO",IF((B19+E19-J19)*24&lt;Parâmetros!$B$8,"FORA DO PRAZO","OK"))),"REVISAR DADOS")),IF(OR(J19&lt;&gt;"",K19&lt;&gt;""),"LIMPAR CANCELAMENTO","OK")))</f>
        <v/>
      </c>
      <c r="P19" s="18">
        <f>IF(COUNTA(A19:C19,G19:K19)=0,"",IF(COUNTA(A19:C19,G19:I19)&lt;6,"INCOMPLETA",IFERROR(IF(VLOOKUP(C19,Faixas!$A$5:$E$44,5,FALSE)&lt;&gt;"Sim","REVISAR FAIXA",IF(H19="Cancelada",IF(O19="OK","CANCELADA","REVISAR CANCELAMENTO"),IF(O19&lt;&gt;"OK","REVISAR CANCELAMENTO",IF(L19="CONFLITO","BLOQUEAR: CONFLITO",IF(M19&lt;&gt;"OK","REVISAR LIMITE",IF(N19&lt;&gt;"OK","REVISAR PRAZO",IF(H19="Solicitada","ANALISAR SOLICITAÇÃO","CONFIRMADA"))))))),"REVISAR FAIXA")))</f>
        <v/>
      </c>
    </row>
    <row r="20" ht="25" customHeight="1">
      <c r="A20" s="15" t="n"/>
      <c r="B20" s="16" t="n"/>
      <c r="C20" s="17" t="n"/>
      <c r="D20" s="18">
        <f>IF(C20="","",IFERROR(VLOOKUP(C20,Faixas!$A$5:$E$44,2,FALSE),"CÓDIGO INVÁLIDO"))</f>
        <v/>
      </c>
      <c r="E20" s="19">
        <f>IF(C20="","",IFERROR(VLOOKUP(C20,Faixas!$A$5:$E$44,3,FALSE),""))</f>
        <v/>
      </c>
      <c r="F20" s="19">
        <f>IF(C20="","",IFERROR(VLOOKUP(C20,Faixas!$A$5:$E$44,4,FALSE),""))</f>
        <v/>
      </c>
      <c r="G20" s="15" t="n"/>
      <c r="H20" s="17" t="n"/>
      <c r="I20" s="20" t="n"/>
      <c r="J20" s="20" t="n"/>
      <c r="K20" s="15" t="n"/>
      <c r="L20" s="21">
        <f>IF(OR(B20="",C20="",H20=""),"",IF(H20="Cancelada","LIBERADA",IF(COUNTIFS($B$5:$B$204,B20,$C$5:$C$204,C20,$H$5:$H$204,"Confirmada")+COUNTIFS($B$5:$B$204,B20,$C$5:$C$204,C20,$H$5:$H$204,"Solicitada")&gt;1,"CONFLITO","OK")))</f>
        <v/>
      </c>
      <c r="M20" s="21">
        <f>IF(OR(B20="",G20="",H20=""),"",IF(H20="Cancelada","N/A",IF(COUNTIFS($B$5:$B$204,B20,$G$5:$G$204,G20,$H$5:$H$204,"Confirmada")+COUNTIFS($B$5:$B$204,B20,$G$5:$G$204,G20,$H$5:$H$204,"Solicitada")&gt;Parâmetros!$B$7,"ACIMA DO LIMITE","OK")))</f>
        <v/>
      </c>
      <c r="N20" s="21">
        <f>IF(OR(B20="",E20="",I20=""),"",IFERROR(IF(B20+E20&lt;I20,"USO ANTERIOR AO REGISTRO",IF((B20+E20-I20)*24&lt;Parâmetros!$B$5,"ANTECEDÊNCIA INSUFICIENTE",IF(B20+E20-I20&gt;Parâmetros!$B$6,"FORA DA JANELA","OK"))),"REVISAR DADOS"))</f>
        <v/>
      </c>
      <c r="O20" s="21">
        <f>IF(H20="","",IF(H20="Cancelada",IF(OR(B20="",E20="",I20="",J20="",K20=""),"DADOS INCOMPLETOS",IFERROR(IF(J20&lt;I20,"ANTES DO REGISTRO",IF(J20&gt;B20+E20,"APÓS O INÍCIO",IF((B20+E20-J20)*24&lt;Parâmetros!$B$8,"FORA DO PRAZO","OK"))),"REVISAR DADOS")),IF(OR(J20&lt;&gt;"",K20&lt;&gt;""),"LIMPAR CANCELAMENTO","OK")))</f>
        <v/>
      </c>
      <c r="P20" s="18">
        <f>IF(COUNTA(A20:C20,G20:K20)=0,"",IF(COUNTA(A20:C20,G20:I20)&lt;6,"INCOMPLETA",IFERROR(IF(VLOOKUP(C20,Faixas!$A$5:$E$44,5,FALSE)&lt;&gt;"Sim","REVISAR FAIXA",IF(H20="Cancelada",IF(O20="OK","CANCELADA","REVISAR CANCELAMENTO"),IF(O20&lt;&gt;"OK","REVISAR CANCELAMENTO",IF(L20="CONFLITO","BLOQUEAR: CONFLITO",IF(M20&lt;&gt;"OK","REVISAR LIMITE",IF(N20&lt;&gt;"OK","REVISAR PRAZO",IF(H20="Solicitada","ANALISAR SOLICITAÇÃO","CONFIRMADA"))))))),"REVISAR FAIXA")))</f>
        <v/>
      </c>
    </row>
    <row r="21" ht="25" customHeight="1">
      <c r="A21" s="15" t="n"/>
      <c r="B21" s="16" t="n"/>
      <c r="C21" s="17" t="n"/>
      <c r="D21" s="18">
        <f>IF(C21="","",IFERROR(VLOOKUP(C21,Faixas!$A$5:$E$44,2,FALSE),"CÓDIGO INVÁLIDO"))</f>
        <v/>
      </c>
      <c r="E21" s="19">
        <f>IF(C21="","",IFERROR(VLOOKUP(C21,Faixas!$A$5:$E$44,3,FALSE),""))</f>
        <v/>
      </c>
      <c r="F21" s="19">
        <f>IF(C21="","",IFERROR(VLOOKUP(C21,Faixas!$A$5:$E$44,4,FALSE),""))</f>
        <v/>
      </c>
      <c r="G21" s="15" t="n"/>
      <c r="H21" s="17" t="n"/>
      <c r="I21" s="20" t="n"/>
      <c r="J21" s="20" t="n"/>
      <c r="K21" s="15" t="n"/>
      <c r="L21" s="21">
        <f>IF(OR(B21="",C21="",H21=""),"",IF(H21="Cancelada","LIBERADA",IF(COUNTIFS($B$5:$B$204,B21,$C$5:$C$204,C21,$H$5:$H$204,"Confirmada")+COUNTIFS($B$5:$B$204,B21,$C$5:$C$204,C21,$H$5:$H$204,"Solicitada")&gt;1,"CONFLITO","OK")))</f>
        <v/>
      </c>
      <c r="M21" s="21">
        <f>IF(OR(B21="",G21="",H21=""),"",IF(H21="Cancelada","N/A",IF(COUNTIFS($B$5:$B$204,B21,$G$5:$G$204,G21,$H$5:$H$204,"Confirmada")+COUNTIFS($B$5:$B$204,B21,$G$5:$G$204,G21,$H$5:$H$204,"Solicitada")&gt;Parâmetros!$B$7,"ACIMA DO LIMITE","OK")))</f>
        <v/>
      </c>
      <c r="N21" s="21">
        <f>IF(OR(B21="",E21="",I21=""),"",IFERROR(IF(B21+E21&lt;I21,"USO ANTERIOR AO REGISTRO",IF((B21+E21-I21)*24&lt;Parâmetros!$B$5,"ANTECEDÊNCIA INSUFICIENTE",IF(B21+E21-I21&gt;Parâmetros!$B$6,"FORA DA JANELA","OK"))),"REVISAR DADOS"))</f>
        <v/>
      </c>
      <c r="O21" s="21">
        <f>IF(H21="","",IF(H21="Cancelada",IF(OR(B21="",E21="",I21="",J21="",K21=""),"DADOS INCOMPLETOS",IFERROR(IF(J21&lt;I21,"ANTES DO REGISTRO",IF(J21&gt;B21+E21,"APÓS O INÍCIO",IF((B21+E21-J21)*24&lt;Parâmetros!$B$8,"FORA DO PRAZO","OK"))),"REVISAR DADOS")),IF(OR(J21&lt;&gt;"",K21&lt;&gt;""),"LIMPAR CANCELAMENTO","OK")))</f>
        <v/>
      </c>
      <c r="P21" s="18">
        <f>IF(COUNTA(A21:C21,G21:K21)=0,"",IF(COUNTA(A21:C21,G21:I21)&lt;6,"INCOMPLETA",IFERROR(IF(VLOOKUP(C21,Faixas!$A$5:$E$44,5,FALSE)&lt;&gt;"Sim","REVISAR FAIXA",IF(H21="Cancelada",IF(O21="OK","CANCELADA","REVISAR CANCELAMENTO"),IF(O21&lt;&gt;"OK","REVISAR CANCELAMENTO",IF(L21="CONFLITO","BLOQUEAR: CONFLITO",IF(M21&lt;&gt;"OK","REVISAR LIMITE",IF(N21&lt;&gt;"OK","REVISAR PRAZO",IF(H21="Solicitada","ANALISAR SOLICITAÇÃO","CONFIRMADA"))))))),"REVISAR FAIXA")))</f>
        <v/>
      </c>
    </row>
    <row r="22" ht="25" customHeight="1">
      <c r="A22" s="15" t="n"/>
      <c r="B22" s="16" t="n"/>
      <c r="C22" s="17" t="n"/>
      <c r="D22" s="18">
        <f>IF(C22="","",IFERROR(VLOOKUP(C22,Faixas!$A$5:$E$44,2,FALSE),"CÓDIGO INVÁLIDO"))</f>
        <v/>
      </c>
      <c r="E22" s="19">
        <f>IF(C22="","",IFERROR(VLOOKUP(C22,Faixas!$A$5:$E$44,3,FALSE),""))</f>
        <v/>
      </c>
      <c r="F22" s="19">
        <f>IF(C22="","",IFERROR(VLOOKUP(C22,Faixas!$A$5:$E$44,4,FALSE),""))</f>
        <v/>
      </c>
      <c r="G22" s="15" t="n"/>
      <c r="H22" s="17" t="n"/>
      <c r="I22" s="20" t="n"/>
      <c r="J22" s="20" t="n"/>
      <c r="K22" s="15" t="n"/>
      <c r="L22" s="21">
        <f>IF(OR(B22="",C22="",H22=""),"",IF(H22="Cancelada","LIBERADA",IF(COUNTIFS($B$5:$B$204,B22,$C$5:$C$204,C22,$H$5:$H$204,"Confirmada")+COUNTIFS($B$5:$B$204,B22,$C$5:$C$204,C22,$H$5:$H$204,"Solicitada")&gt;1,"CONFLITO","OK")))</f>
        <v/>
      </c>
      <c r="M22" s="21">
        <f>IF(OR(B22="",G22="",H22=""),"",IF(H22="Cancelada","N/A",IF(COUNTIFS($B$5:$B$204,B22,$G$5:$G$204,G22,$H$5:$H$204,"Confirmada")+COUNTIFS($B$5:$B$204,B22,$G$5:$G$204,G22,$H$5:$H$204,"Solicitada")&gt;Parâmetros!$B$7,"ACIMA DO LIMITE","OK")))</f>
        <v/>
      </c>
      <c r="N22" s="21">
        <f>IF(OR(B22="",E22="",I22=""),"",IFERROR(IF(B22+E22&lt;I22,"USO ANTERIOR AO REGISTRO",IF((B22+E22-I22)*24&lt;Parâmetros!$B$5,"ANTECEDÊNCIA INSUFICIENTE",IF(B22+E22-I22&gt;Parâmetros!$B$6,"FORA DA JANELA","OK"))),"REVISAR DADOS"))</f>
        <v/>
      </c>
      <c r="O22" s="21">
        <f>IF(H22="","",IF(H22="Cancelada",IF(OR(B22="",E22="",I22="",J22="",K22=""),"DADOS INCOMPLETOS",IFERROR(IF(J22&lt;I22,"ANTES DO REGISTRO",IF(J22&gt;B22+E22,"APÓS O INÍCIO",IF((B22+E22-J22)*24&lt;Parâmetros!$B$8,"FORA DO PRAZO","OK"))),"REVISAR DADOS")),IF(OR(J22&lt;&gt;"",K22&lt;&gt;""),"LIMPAR CANCELAMENTO","OK")))</f>
        <v/>
      </c>
      <c r="P22" s="18">
        <f>IF(COUNTA(A22:C22,G22:K22)=0,"",IF(COUNTA(A22:C22,G22:I22)&lt;6,"INCOMPLETA",IFERROR(IF(VLOOKUP(C22,Faixas!$A$5:$E$44,5,FALSE)&lt;&gt;"Sim","REVISAR FAIXA",IF(H22="Cancelada",IF(O22="OK","CANCELADA","REVISAR CANCELAMENTO"),IF(O22&lt;&gt;"OK","REVISAR CANCELAMENTO",IF(L22="CONFLITO","BLOQUEAR: CONFLITO",IF(M22&lt;&gt;"OK","REVISAR LIMITE",IF(N22&lt;&gt;"OK","REVISAR PRAZO",IF(H22="Solicitada","ANALISAR SOLICITAÇÃO","CONFIRMADA"))))))),"REVISAR FAIXA")))</f>
        <v/>
      </c>
    </row>
    <row r="23" ht="25" customHeight="1">
      <c r="A23" s="15" t="n"/>
      <c r="B23" s="16" t="n"/>
      <c r="C23" s="17" t="n"/>
      <c r="D23" s="18">
        <f>IF(C23="","",IFERROR(VLOOKUP(C23,Faixas!$A$5:$E$44,2,FALSE),"CÓDIGO INVÁLIDO"))</f>
        <v/>
      </c>
      <c r="E23" s="19">
        <f>IF(C23="","",IFERROR(VLOOKUP(C23,Faixas!$A$5:$E$44,3,FALSE),""))</f>
        <v/>
      </c>
      <c r="F23" s="19">
        <f>IF(C23="","",IFERROR(VLOOKUP(C23,Faixas!$A$5:$E$44,4,FALSE),""))</f>
        <v/>
      </c>
      <c r="G23" s="15" t="n"/>
      <c r="H23" s="17" t="n"/>
      <c r="I23" s="20" t="n"/>
      <c r="J23" s="20" t="n"/>
      <c r="K23" s="15" t="n"/>
      <c r="L23" s="21">
        <f>IF(OR(B23="",C23="",H23=""),"",IF(H23="Cancelada","LIBERADA",IF(COUNTIFS($B$5:$B$204,B23,$C$5:$C$204,C23,$H$5:$H$204,"Confirmada")+COUNTIFS($B$5:$B$204,B23,$C$5:$C$204,C23,$H$5:$H$204,"Solicitada")&gt;1,"CONFLITO","OK")))</f>
        <v/>
      </c>
      <c r="M23" s="21">
        <f>IF(OR(B23="",G23="",H23=""),"",IF(H23="Cancelada","N/A",IF(COUNTIFS($B$5:$B$204,B23,$G$5:$G$204,G23,$H$5:$H$204,"Confirmada")+COUNTIFS($B$5:$B$204,B23,$G$5:$G$204,G23,$H$5:$H$204,"Solicitada")&gt;Parâmetros!$B$7,"ACIMA DO LIMITE","OK")))</f>
        <v/>
      </c>
      <c r="N23" s="21">
        <f>IF(OR(B23="",E23="",I23=""),"",IFERROR(IF(B23+E23&lt;I23,"USO ANTERIOR AO REGISTRO",IF((B23+E23-I23)*24&lt;Parâmetros!$B$5,"ANTECEDÊNCIA INSUFICIENTE",IF(B23+E23-I23&gt;Parâmetros!$B$6,"FORA DA JANELA","OK"))),"REVISAR DADOS"))</f>
        <v/>
      </c>
      <c r="O23" s="21">
        <f>IF(H23="","",IF(H23="Cancelada",IF(OR(B23="",E23="",I23="",J23="",K23=""),"DADOS INCOMPLETOS",IFERROR(IF(J23&lt;I23,"ANTES DO REGISTRO",IF(J23&gt;B23+E23,"APÓS O INÍCIO",IF((B23+E23-J23)*24&lt;Parâmetros!$B$8,"FORA DO PRAZO","OK"))),"REVISAR DADOS")),IF(OR(J23&lt;&gt;"",K23&lt;&gt;""),"LIMPAR CANCELAMENTO","OK")))</f>
        <v/>
      </c>
      <c r="P23" s="18">
        <f>IF(COUNTA(A23:C23,G23:K23)=0,"",IF(COUNTA(A23:C23,G23:I23)&lt;6,"INCOMPLETA",IFERROR(IF(VLOOKUP(C23,Faixas!$A$5:$E$44,5,FALSE)&lt;&gt;"Sim","REVISAR FAIXA",IF(H23="Cancelada",IF(O23="OK","CANCELADA","REVISAR CANCELAMENTO"),IF(O23&lt;&gt;"OK","REVISAR CANCELAMENTO",IF(L23="CONFLITO","BLOQUEAR: CONFLITO",IF(M23&lt;&gt;"OK","REVISAR LIMITE",IF(N23&lt;&gt;"OK","REVISAR PRAZO",IF(H23="Solicitada","ANALISAR SOLICITAÇÃO","CONFIRMADA"))))))),"REVISAR FAIXA")))</f>
        <v/>
      </c>
    </row>
    <row r="24" ht="25" customHeight="1">
      <c r="A24" s="15" t="n"/>
      <c r="B24" s="16" t="n"/>
      <c r="C24" s="17" t="n"/>
      <c r="D24" s="18">
        <f>IF(C24="","",IFERROR(VLOOKUP(C24,Faixas!$A$5:$E$44,2,FALSE),"CÓDIGO INVÁLIDO"))</f>
        <v/>
      </c>
      <c r="E24" s="19">
        <f>IF(C24="","",IFERROR(VLOOKUP(C24,Faixas!$A$5:$E$44,3,FALSE),""))</f>
        <v/>
      </c>
      <c r="F24" s="19">
        <f>IF(C24="","",IFERROR(VLOOKUP(C24,Faixas!$A$5:$E$44,4,FALSE),""))</f>
        <v/>
      </c>
      <c r="G24" s="15" t="n"/>
      <c r="H24" s="17" t="n"/>
      <c r="I24" s="20" t="n"/>
      <c r="J24" s="20" t="n"/>
      <c r="K24" s="15" t="n"/>
      <c r="L24" s="21">
        <f>IF(OR(B24="",C24="",H24=""),"",IF(H24="Cancelada","LIBERADA",IF(COUNTIFS($B$5:$B$204,B24,$C$5:$C$204,C24,$H$5:$H$204,"Confirmada")+COUNTIFS($B$5:$B$204,B24,$C$5:$C$204,C24,$H$5:$H$204,"Solicitada")&gt;1,"CONFLITO","OK")))</f>
        <v/>
      </c>
      <c r="M24" s="21">
        <f>IF(OR(B24="",G24="",H24=""),"",IF(H24="Cancelada","N/A",IF(COUNTIFS($B$5:$B$204,B24,$G$5:$G$204,G24,$H$5:$H$204,"Confirmada")+COUNTIFS($B$5:$B$204,B24,$G$5:$G$204,G24,$H$5:$H$204,"Solicitada")&gt;Parâmetros!$B$7,"ACIMA DO LIMITE","OK")))</f>
        <v/>
      </c>
      <c r="N24" s="21">
        <f>IF(OR(B24="",E24="",I24=""),"",IFERROR(IF(B24+E24&lt;I24,"USO ANTERIOR AO REGISTRO",IF((B24+E24-I24)*24&lt;Parâmetros!$B$5,"ANTECEDÊNCIA INSUFICIENTE",IF(B24+E24-I24&gt;Parâmetros!$B$6,"FORA DA JANELA","OK"))),"REVISAR DADOS"))</f>
        <v/>
      </c>
      <c r="O24" s="21">
        <f>IF(H24="","",IF(H24="Cancelada",IF(OR(B24="",E24="",I24="",J24="",K24=""),"DADOS INCOMPLETOS",IFERROR(IF(J24&lt;I24,"ANTES DO REGISTRO",IF(J24&gt;B24+E24,"APÓS O INÍCIO",IF((B24+E24-J24)*24&lt;Parâmetros!$B$8,"FORA DO PRAZO","OK"))),"REVISAR DADOS")),IF(OR(J24&lt;&gt;"",K24&lt;&gt;""),"LIMPAR CANCELAMENTO","OK")))</f>
        <v/>
      </c>
      <c r="P24" s="18">
        <f>IF(COUNTA(A24:C24,G24:K24)=0,"",IF(COUNTA(A24:C24,G24:I24)&lt;6,"INCOMPLETA",IFERROR(IF(VLOOKUP(C24,Faixas!$A$5:$E$44,5,FALSE)&lt;&gt;"Sim","REVISAR FAIXA",IF(H24="Cancelada",IF(O24="OK","CANCELADA","REVISAR CANCELAMENTO"),IF(O24&lt;&gt;"OK","REVISAR CANCELAMENTO",IF(L24="CONFLITO","BLOQUEAR: CONFLITO",IF(M24&lt;&gt;"OK","REVISAR LIMITE",IF(N24&lt;&gt;"OK","REVISAR PRAZO",IF(H24="Solicitada","ANALISAR SOLICITAÇÃO","CONFIRMADA"))))))),"REVISAR FAIXA")))</f>
        <v/>
      </c>
    </row>
    <row r="25" ht="25" customHeight="1">
      <c r="A25" s="15" t="n"/>
      <c r="B25" s="16" t="n"/>
      <c r="C25" s="17" t="n"/>
      <c r="D25" s="18">
        <f>IF(C25="","",IFERROR(VLOOKUP(C25,Faixas!$A$5:$E$44,2,FALSE),"CÓDIGO INVÁLIDO"))</f>
        <v/>
      </c>
      <c r="E25" s="19">
        <f>IF(C25="","",IFERROR(VLOOKUP(C25,Faixas!$A$5:$E$44,3,FALSE),""))</f>
        <v/>
      </c>
      <c r="F25" s="19">
        <f>IF(C25="","",IFERROR(VLOOKUP(C25,Faixas!$A$5:$E$44,4,FALSE),""))</f>
        <v/>
      </c>
      <c r="G25" s="15" t="n"/>
      <c r="H25" s="17" t="n"/>
      <c r="I25" s="20" t="n"/>
      <c r="J25" s="20" t="n"/>
      <c r="K25" s="15" t="n"/>
      <c r="L25" s="21">
        <f>IF(OR(B25="",C25="",H25=""),"",IF(H25="Cancelada","LIBERADA",IF(COUNTIFS($B$5:$B$204,B25,$C$5:$C$204,C25,$H$5:$H$204,"Confirmada")+COUNTIFS($B$5:$B$204,B25,$C$5:$C$204,C25,$H$5:$H$204,"Solicitada")&gt;1,"CONFLITO","OK")))</f>
        <v/>
      </c>
      <c r="M25" s="21">
        <f>IF(OR(B25="",G25="",H25=""),"",IF(H25="Cancelada","N/A",IF(COUNTIFS($B$5:$B$204,B25,$G$5:$G$204,G25,$H$5:$H$204,"Confirmada")+COUNTIFS($B$5:$B$204,B25,$G$5:$G$204,G25,$H$5:$H$204,"Solicitada")&gt;Parâmetros!$B$7,"ACIMA DO LIMITE","OK")))</f>
        <v/>
      </c>
      <c r="N25" s="21">
        <f>IF(OR(B25="",E25="",I25=""),"",IFERROR(IF(B25+E25&lt;I25,"USO ANTERIOR AO REGISTRO",IF((B25+E25-I25)*24&lt;Parâmetros!$B$5,"ANTECEDÊNCIA INSUFICIENTE",IF(B25+E25-I25&gt;Parâmetros!$B$6,"FORA DA JANELA","OK"))),"REVISAR DADOS"))</f>
        <v/>
      </c>
      <c r="O25" s="21">
        <f>IF(H25="","",IF(H25="Cancelada",IF(OR(B25="",E25="",I25="",J25="",K25=""),"DADOS INCOMPLETOS",IFERROR(IF(J25&lt;I25,"ANTES DO REGISTRO",IF(J25&gt;B25+E25,"APÓS O INÍCIO",IF((B25+E25-J25)*24&lt;Parâmetros!$B$8,"FORA DO PRAZO","OK"))),"REVISAR DADOS")),IF(OR(J25&lt;&gt;"",K25&lt;&gt;""),"LIMPAR CANCELAMENTO","OK")))</f>
        <v/>
      </c>
      <c r="P25" s="18">
        <f>IF(COUNTA(A25:C25,G25:K25)=0,"",IF(COUNTA(A25:C25,G25:I25)&lt;6,"INCOMPLETA",IFERROR(IF(VLOOKUP(C25,Faixas!$A$5:$E$44,5,FALSE)&lt;&gt;"Sim","REVISAR FAIXA",IF(H25="Cancelada",IF(O25="OK","CANCELADA","REVISAR CANCELAMENTO"),IF(O25&lt;&gt;"OK","REVISAR CANCELAMENTO",IF(L25="CONFLITO","BLOQUEAR: CONFLITO",IF(M25&lt;&gt;"OK","REVISAR LIMITE",IF(N25&lt;&gt;"OK","REVISAR PRAZO",IF(H25="Solicitada","ANALISAR SOLICITAÇÃO","CONFIRMADA"))))))),"REVISAR FAIXA")))</f>
        <v/>
      </c>
    </row>
    <row r="26" ht="25" customHeight="1">
      <c r="A26" s="15" t="n"/>
      <c r="B26" s="16" t="n"/>
      <c r="C26" s="17" t="n"/>
      <c r="D26" s="18">
        <f>IF(C26="","",IFERROR(VLOOKUP(C26,Faixas!$A$5:$E$44,2,FALSE),"CÓDIGO INVÁLIDO"))</f>
        <v/>
      </c>
      <c r="E26" s="19">
        <f>IF(C26="","",IFERROR(VLOOKUP(C26,Faixas!$A$5:$E$44,3,FALSE),""))</f>
        <v/>
      </c>
      <c r="F26" s="19">
        <f>IF(C26="","",IFERROR(VLOOKUP(C26,Faixas!$A$5:$E$44,4,FALSE),""))</f>
        <v/>
      </c>
      <c r="G26" s="15" t="n"/>
      <c r="H26" s="17" t="n"/>
      <c r="I26" s="20" t="n"/>
      <c r="J26" s="20" t="n"/>
      <c r="K26" s="15" t="n"/>
      <c r="L26" s="21">
        <f>IF(OR(B26="",C26="",H26=""),"",IF(H26="Cancelada","LIBERADA",IF(COUNTIFS($B$5:$B$204,B26,$C$5:$C$204,C26,$H$5:$H$204,"Confirmada")+COUNTIFS($B$5:$B$204,B26,$C$5:$C$204,C26,$H$5:$H$204,"Solicitada")&gt;1,"CONFLITO","OK")))</f>
        <v/>
      </c>
      <c r="M26" s="21">
        <f>IF(OR(B26="",G26="",H26=""),"",IF(H26="Cancelada","N/A",IF(COUNTIFS($B$5:$B$204,B26,$G$5:$G$204,G26,$H$5:$H$204,"Confirmada")+COUNTIFS($B$5:$B$204,B26,$G$5:$G$204,G26,$H$5:$H$204,"Solicitada")&gt;Parâmetros!$B$7,"ACIMA DO LIMITE","OK")))</f>
        <v/>
      </c>
      <c r="N26" s="21">
        <f>IF(OR(B26="",E26="",I26=""),"",IFERROR(IF(B26+E26&lt;I26,"USO ANTERIOR AO REGISTRO",IF((B26+E26-I26)*24&lt;Parâmetros!$B$5,"ANTECEDÊNCIA INSUFICIENTE",IF(B26+E26-I26&gt;Parâmetros!$B$6,"FORA DA JANELA","OK"))),"REVISAR DADOS"))</f>
        <v/>
      </c>
      <c r="O26" s="21">
        <f>IF(H26="","",IF(H26="Cancelada",IF(OR(B26="",E26="",I26="",J26="",K26=""),"DADOS INCOMPLETOS",IFERROR(IF(J26&lt;I26,"ANTES DO REGISTRO",IF(J26&gt;B26+E26,"APÓS O INÍCIO",IF((B26+E26-J26)*24&lt;Parâmetros!$B$8,"FORA DO PRAZO","OK"))),"REVISAR DADOS")),IF(OR(J26&lt;&gt;"",K26&lt;&gt;""),"LIMPAR CANCELAMENTO","OK")))</f>
        <v/>
      </c>
      <c r="P26" s="18">
        <f>IF(COUNTA(A26:C26,G26:K26)=0,"",IF(COUNTA(A26:C26,G26:I26)&lt;6,"INCOMPLETA",IFERROR(IF(VLOOKUP(C26,Faixas!$A$5:$E$44,5,FALSE)&lt;&gt;"Sim","REVISAR FAIXA",IF(H26="Cancelada",IF(O26="OK","CANCELADA","REVISAR CANCELAMENTO"),IF(O26&lt;&gt;"OK","REVISAR CANCELAMENTO",IF(L26="CONFLITO","BLOQUEAR: CONFLITO",IF(M26&lt;&gt;"OK","REVISAR LIMITE",IF(N26&lt;&gt;"OK","REVISAR PRAZO",IF(H26="Solicitada","ANALISAR SOLICITAÇÃO","CONFIRMADA"))))))),"REVISAR FAIXA")))</f>
        <v/>
      </c>
    </row>
    <row r="27" ht="25" customHeight="1">
      <c r="A27" s="15" t="n"/>
      <c r="B27" s="16" t="n"/>
      <c r="C27" s="17" t="n"/>
      <c r="D27" s="18">
        <f>IF(C27="","",IFERROR(VLOOKUP(C27,Faixas!$A$5:$E$44,2,FALSE),"CÓDIGO INVÁLIDO"))</f>
        <v/>
      </c>
      <c r="E27" s="19">
        <f>IF(C27="","",IFERROR(VLOOKUP(C27,Faixas!$A$5:$E$44,3,FALSE),""))</f>
        <v/>
      </c>
      <c r="F27" s="19">
        <f>IF(C27="","",IFERROR(VLOOKUP(C27,Faixas!$A$5:$E$44,4,FALSE),""))</f>
        <v/>
      </c>
      <c r="G27" s="15" t="n"/>
      <c r="H27" s="17" t="n"/>
      <c r="I27" s="20" t="n"/>
      <c r="J27" s="20" t="n"/>
      <c r="K27" s="15" t="n"/>
      <c r="L27" s="21">
        <f>IF(OR(B27="",C27="",H27=""),"",IF(H27="Cancelada","LIBERADA",IF(COUNTIFS($B$5:$B$204,B27,$C$5:$C$204,C27,$H$5:$H$204,"Confirmada")+COUNTIFS($B$5:$B$204,B27,$C$5:$C$204,C27,$H$5:$H$204,"Solicitada")&gt;1,"CONFLITO","OK")))</f>
        <v/>
      </c>
      <c r="M27" s="21">
        <f>IF(OR(B27="",G27="",H27=""),"",IF(H27="Cancelada","N/A",IF(COUNTIFS($B$5:$B$204,B27,$G$5:$G$204,G27,$H$5:$H$204,"Confirmada")+COUNTIFS($B$5:$B$204,B27,$G$5:$G$204,G27,$H$5:$H$204,"Solicitada")&gt;Parâmetros!$B$7,"ACIMA DO LIMITE","OK")))</f>
        <v/>
      </c>
      <c r="N27" s="21">
        <f>IF(OR(B27="",E27="",I27=""),"",IFERROR(IF(B27+E27&lt;I27,"USO ANTERIOR AO REGISTRO",IF((B27+E27-I27)*24&lt;Parâmetros!$B$5,"ANTECEDÊNCIA INSUFICIENTE",IF(B27+E27-I27&gt;Parâmetros!$B$6,"FORA DA JANELA","OK"))),"REVISAR DADOS"))</f>
        <v/>
      </c>
      <c r="O27" s="21">
        <f>IF(H27="","",IF(H27="Cancelada",IF(OR(B27="",E27="",I27="",J27="",K27=""),"DADOS INCOMPLETOS",IFERROR(IF(J27&lt;I27,"ANTES DO REGISTRO",IF(J27&gt;B27+E27,"APÓS O INÍCIO",IF((B27+E27-J27)*24&lt;Parâmetros!$B$8,"FORA DO PRAZO","OK"))),"REVISAR DADOS")),IF(OR(J27&lt;&gt;"",K27&lt;&gt;""),"LIMPAR CANCELAMENTO","OK")))</f>
        <v/>
      </c>
      <c r="P27" s="18">
        <f>IF(COUNTA(A27:C27,G27:K27)=0,"",IF(COUNTA(A27:C27,G27:I27)&lt;6,"INCOMPLETA",IFERROR(IF(VLOOKUP(C27,Faixas!$A$5:$E$44,5,FALSE)&lt;&gt;"Sim","REVISAR FAIXA",IF(H27="Cancelada",IF(O27="OK","CANCELADA","REVISAR CANCELAMENTO"),IF(O27&lt;&gt;"OK","REVISAR CANCELAMENTO",IF(L27="CONFLITO","BLOQUEAR: CONFLITO",IF(M27&lt;&gt;"OK","REVISAR LIMITE",IF(N27&lt;&gt;"OK","REVISAR PRAZO",IF(H27="Solicitada","ANALISAR SOLICITAÇÃO","CONFIRMADA"))))))),"REVISAR FAIXA")))</f>
        <v/>
      </c>
    </row>
    <row r="28" ht="25" customHeight="1">
      <c r="A28" s="15" t="n"/>
      <c r="B28" s="16" t="n"/>
      <c r="C28" s="17" t="n"/>
      <c r="D28" s="18">
        <f>IF(C28="","",IFERROR(VLOOKUP(C28,Faixas!$A$5:$E$44,2,FALSE),"CÓDIGO INVÁLIDO"))</f>
        <v/>
      </c>
      <c r="E28" s="19">
        <f>IF(C28="","",IFERROR(VLOOKUP(C28,Faixas!$A$5:$E$44,3,FALSE),""))</f>
        <v/>
      </c>
      <c r="F28" s="19">
        <f>IF(C28="","",IFERROR(VLOOKUP(C28,Faixas!$A$5:$E$44,4,FALSE),""))</f>
        <v/>
      </c>
      <c r="G28" s="15" t="n"/>
      <c r="H28" s="17" t="n"/>
      <c r="I28" s="20" t="n"/>
      <c r="J28" s="20" t="n"/>
      <c r="K28" s="15" t="n"/>
      <c r="L28" s="21">
        <f>IF(OR(B28="",C28="",H28=""),"",IF(H28="Cancelada","LIBERADA",IF(COUNTIFS($B$5:$B$204,B28,$C$5:$C$204,C28,$H$5:$H$204,"Confirmada")+COUNTIFS($B$5:$B$204,B28,$C$5:$C$204,C28,$H$5:$H$204,"Solicitada")&gt;1,"CONFLITO","OK")))</f>
        <v/>
      </c>
      <c r="M28" s="21">
        <f>IF(OR(B28="",G28="",H28=""),"",IF(H28="Cancelada","N/A",IF(COUNTIFS($B$5:$B$204,B28,$G$5:$G$204,G28,$H$5:$H$204,"Confirmada")+COUNTIFS($B$5:$B$204,B28,$G$5:$G$204,G28,$H$5:$H$204,"Solicitada")&gt;Parâmetros!$B$7,"ACIMA DO LIMITE","OK")))</f>
        <v/>
      </c>
      <c r="N28" s="21">
        <f>IF(OR(B28="",E28="",I28=""),"",IFERROR(IF(B28+E28&lt;I28,"USO ANTERIOR AO REGISTRO",IF((B28+E28-I28)*24&lt;Parâmetros!$B$5,"ANTECEDÊNCIA INSUFICIENTE",IF(B28+E28-I28&gt;Parâmetros!$B$6,"FORA DA JANELA","OK"))),"REVISAR DADOS"))</f>
        <v/>
      </c>
      <c r="O28" s="21">
        <f>IF(H28="","",IF(H28="Cancelada",IF(OR(B28="",E28="",I28="",J28="",K28=""),"DADOS INCOMPLETOS",IFERROR(IF(J28&lt;I28,"ANTES DO REGISTRO",IF(J28&gt;B28+E28,"APÓS O INÍCIO",IF((B28+E28-J28)*24&lt;Parâmetros!$B$8,"FORA DO PRAZO","OK"))),"REVISAR DADOS")),IF(OR(J28&lt;&gt;"",K28&lt;&gt;""),"LIMPAR CANCELAMENTO","OK")))</f>
        <v/>
      </c>
      <c r="P28" s="18">
        <f>IF(COUNTA(A28:C28,G28:K28)=0,"",IF(COUNTA(A28:C28,G28:I28)&lt;6,"INCOMPLETA",IFERROR(IF(VLOOKUP(C28,Faixas!$A$5:$E$44,5,FALSE)&lt;&gt;"Sim","REVISAR FAIXA",IF(H28="Cancelada",IF(O28="OK","CANCELADA","REVISAR CANCELAMENTO"),IF(O28&lt;&gt;"OK","REVISAR CANCELAMENTO",IF(L28="CONFLITO","BLOQUEAR: CONFLITO",IF(M28&lt;&gt;"OK","REVISAR LIMITE",IF(N28&lt;&gt;"OK","REVISAR PRAZO",IF(H28="Solicitada","ANALISAR SOLICITAÇÃO","CONFIRMADA"))))))),"REVISAR FAIXA")))</f>
        <v/>
      </c>
    </row>
    <row r="29" ht="25" customHeight="1">
      <c r="A29" s="15" t="n"/>
      <c r="B29" s="16" t="n"/>
      <c r="C29" s="17" t="n"/>
      <c r="D29" s="18">
        <f>IF(C29="","",IFERROR(VLOOKUP(C29,Faixas!$A$5:$E$44,2,FALSE),"CÓDIGO INVÁLIDO"))</f>
        <v/>
      </c>
      <c r="E29" s="19">
        <f>IF(C29="","",IFERROR(VLOOKUP(C29,Faixas!$A$5:$E$44,3,FALSE),""))</f>
        <v/>
      </c>
      <c r="F29" s="19">
        <f>IF(C29="","",IFERROR(VLOOKUP(C29,Faixas!$A$5:$E$44,4,FALSE),""))</f>
        <v/>
      </c>
      <c r="G29" s="15" t="n"/>
      <c r="H29" s="17" t="n"/>
      <c r="I29" s="20" t="n"/>
      <c r="J29" s="20" t="n"/>
      <c r="K29" s="15" t="n"/>
      <c r="L29" s="21">
        <f>IF(OR(B29="",C29="",H29=""),"",IF(H29="Cancelada","LIBERADA",IF(COUNTIFS($B$5:$B$204,B29,$C$5:$C$204,C29,$H$5:$H$204,"Confirmada")+COUNTIFS($B$5:$B$204,B29,$C$5:$C$204,C29,$H$5:$H$204,"Solicitada")&gt;1,"CONFLITO","OK")))</f>
        <v/>
      </c>
      <c r="M29" s="21">
        <f>IF(OR(B29="",G29="",H29=""),"",IF(H29="Cancelada","N/A",IF(COUNTIFS($B$5:$B$204,B29,$G$5:$G$204,G29,$H$5:$H$204,"Confirmada")+COUNTIFS($B$5:$B$204,B29,$G$5:$G$204,G29,$H$5:$H$204,"Solicitada")&gt;Parâmetros!$B$7,"ACIMA DO LIMITE","OK")))</f>
        <v/>
      </c>
      <c r="N29" s="21">
        <f>IF(OR(B29="",E29="",I29=""),"",IFERROR(IF(B29+E29&lt;I29,"USO ANTERIOR AO REGISTRO",IF((B29+E29-I29)*24&lt;Parâmetros!$B$5,"ANTECEDÊNCIA INSUFICIENTE",IF(B29+E29-I29&gt;Parâmetros!$B$6,"FORA DA JANELA","OK"))),"REVISAR DADOS"))</f>
        <v/>
      </c>
      <c r="O29" s="21">
        <f>IF(H29="","",IF(H29="Cancelada",IF(OR(B29="",E29="",I29="",J29="",K29=""),"DADOS INCOMPLETOS",IFERROR(IF(J29&lt;I29,"ANTES DO REGISTRO",IF(J29&gt;B29+E29,"APÓS O INÍCIO",IF((B29+E29-J29)*24&lt;Parâmetros!$B$8,"FORA DO PRAZO","OK"))),"REVISAR DADOS")),IF(OR(J29&lt;&gt;"",K29&lt;&gt;""),"LIMPAR CANCELAMENTO","OK")))</f>
        <v/>
      </c>
      <c r="P29" s="18">
        <f>IF(COUNTA(A29:C29,G29:K29)=0,"",IF(COUNTA(A29:C29,G29:I29)&lt;6,"INCOMPLETA",IFERROR(IF(VLOOKUP(C29,Faixas!$A$5:$E$44,5,FALSE)&lt;&gt;"Sim","REVISAR FAIXA",IF(H29="Cancelada",IF(O29="OK","CANCELADA","REVISAR CANCELAMENTO"),IF(O29&lt;&gt;"OK","REVISAR CANCELAMENTO",IF(L29="CONFLITO","BLOQUEAR: CONFLITO",IF(M29&lt;&gt;"OK","REVISAR LIMITE",IF(N29&lt;&gt;"OK","REVISAR PRAZO",IF(H29="Solicitada","ANALISAR SOLICITAÇÃO","CONFIRMADA"))))))),"REVISAR FAIXA")))</f>
        <v/>
      </c>
    </row>
    <row r="30" ht="25" customHeight="1">
      <c r="A30" s="15" t="n"/>
      <c r="B30" s="16" t="n"/>
      <c r="C30" s="17" t="n"/>
      <c r="D30" s="18">
        <f>IF(C30="","",IFERROR(VLOOKUP(C30,Faixas!$A$5:$E$44,2,FALSE),"CÓDIGO INVÁLIDO"))</f>
        <v/>
      </c>
      <c r="E30" s="19">
        <f>IF(C30="","",IFERROR(VLOOKUP(C30,Faixas!$A$5:$E$44,3,FALSE),""))</f>
        <v/>
      </c>
      <c r="F30" s="19">
        <f>IF(C30="","",IFERROR(VLOOKUP(C30,Faixas!$A$5:$E$44,4,FALSE),""))</f>
        <v/>
      </c>
      <c r="G30" s="15" t="n"/>
      <c r="H30" s="17" t="n"/>
      <c r="I30" s="20" t="n"/>
      <c r="J30" s="20" t="n"/>
      <c r="K30" s="15" t="n"/>
      <c r="L30" s="21">
        <f>IF(OR(B30="",C30="",H30=""),"",IF(H30="Cancelada","LIBERADA",IF(COUNTIFS($B$5:$B$204,B30,$C$5:$C$204,C30,$H$5:$H$204,"Confirmada")+COUNTIFS($B$5:$B$204,B30,$C$5:$C$204,C30,$H$5:$H$204,"Solicitada")&gt;1,"CONFLITO","OK")))</f>
        <v/>
      </c>
      <c r="M30" s="21">
        <f>IF(OR(B30="",G30="",H30=""),"",IF(H30="Cancelada","N/A",IF(COUNTIFS($B$5:$B$204,B30,$G$5:$G$204,G30,$H$5:$H$204,"Confirmada")+COUNTIFS($B$5:$B$204,B30,$G$5:$G$204,G30,$H$5:$H$204,"Solicitada")&gt;Parâmetros!$B$7,"ACIMA DO LIMITE","OK")))</f>
        <v/>
      </c>
      <c r="N30" s="21">
        <f>IF(OR(B30="",E30="",I30=""),"",IFERROR(IF(B30+E30&lt;I30,"USO ANTERIOR AO REGISTRO",IF((B30+E30-I30)*24&lt;Parâmetros!$B$5,"ANTECEDÊNCIA INSUFICIENTE",IF(B30+E30-I30&gt;Parâmetros!$B$6,"FORA DA JANELA","OK"))),"REVISAR DADOS"))</f>
        <v/>
      </c>
      <c r="O30" s="21">
        <f>IF(H30="","",IF(H30="Cancelada",IF(OR(B30="",E30="",I30="",J30="",K30=""),"DADOS INCOMPLETOS",IFERROR(IF(J30&lt;I30,"ANTES DO REGISTRO",IF(J30&gt;B30+E30,"APÓS O INÍCIO",IF((B30+E30-J30)*24&lt;Parâmetros!$B$8,"FORA DO PRAZO","OK"))),"REVISAR DADOS")),IF(OR(J30&lt;&gt;"",K30&lt;&gt;""),"LIMPAR CANCELAMENTO","OK")))</f>
        <v/>
      </c>
      <c r="P30" s="18">
        <f>IF(COUNTA(A30:C30,G30:K30)=0,"",IF(COUNTA(A30:C30,G30:I30)&lt;6,"INCOMPLETA",IFERROR(IF(VLOOKUP(C30,Faixas!$A$5:$E$44,5,FALSE)&lt;&gt;"Sim","REVISAR FAIXA",IF(H30="Cancelada",IF(O30="OK","CANCELADA","REVISAR CANCELAMENTO"),IF(O30&lt;&gt;"OK","REVISAR CANCELAMENTO",IF(L30="CONFLITO","BLOQUEAR: CONFLITO",IF(M30&lt;&gt;"OK","REVISAR LIMITE",IF(N30&lt;&gt;"OK","REVISAR PRAZO",IF(H30="Solicitada","ANALISAR SOLICITAÇÃO","CONFIRMADA"))))))),"REVISAR FAIXA")))</f>
        <v/>
      </c>
    </row>
    <row r="31" ht="25" customHeight="1">
      <c r="A31" s="15" t="n"/>
      <c r="B31" s="16" t="n"/>
      <c r="C31" s="17" t="n"/>
      <c r="D31" s="18">
        <f>IF(C31="","",IFERROR(VLOOKUP(C31,Faixas!$A$5:$E$44,2,FALSE),"CÓDIGO INVÁLIDO"))</f>
        <v/>
      </c>
      <c r="E31" s="19">
        <f>IF(C31="","",IFERROR(VLOOKUP(C31,Faixas!$A$5:$E$44,3,FALSE),""))</f>
        <v/>
      </c>
      <c r="F31" s="19">
        <f>IF(C31="","",IFERROR(VLOOKUP(C31,Faixas!$A$5:$E$44,4,FALSE),""))</f>
        <v/>
      </c>
      <c r="G31" s="15" t="n"/>
      <c r="H31" s="17" t="n"/>
      <c r="I31" s="20" t="n"/>
      <c r="J31" s="20" t="n"/>
      <c r="K31" s="15" t="n"/>
      <c r="L31" s="21">
        <f>IF(OR(B31="",C31="",H31=""),"",IF(H31="Cancelada","LIBERADA",IF(COUNTIFS($B$5:$B$204,B31,$C$5:$C$204,C31,$H$5:$H$204,"Confirmada")+COUNTIFS($B$5:$B$204,B31,$C$5:$C$204,C31,$H$5:$H$204,"Solicitada")&gt;1,"CONFLITO","OK")))</f>
        <v/>
      </c>
      <c r="M31" s="21">
        <f>IF(OR(B31="",G31="",H31=""),"",IF(H31="Cancelada","N/A",IF(COUNTIFS($B$5:$B$204,B31,$G$5:$G$204,G31,$H$5:$H$204,"Confirmada")+COUNTIFS($B$5:$B$204,B31,$G$5:$G$204,G31,$H$5:$H$204,"Solicitada")&gt;Parâmetros!$B$7,"ACIMA DO LIMITE","OK")))</f>
        <v/>
      </c>
      <c r="N31" s="21">
        <f>IF(OR(B31="",E31="",I31=""),"",IFERROR(IF(B31+E31&lt;I31,"USO ANTERIOR AO REGISTRO",IF((B31+E31-I31)*24&lt;Parâmetros!$B$5,"ANTECEDÊNCIA INSUFICIENTE",IF(B31+E31-I31&gt;Parâmetros!$B$6,"FORA DA JANELA","OK"))),"REVISAR DADOS"))</f>
        <v/>
      </c>
      <c r="O31" s="21">
        <f>IF(H31="","",IF(H31="Cancelada",IF(OR(B31="",E31="",I31="",J31="",K31=""),"DADOS INCOMPLETOS",IFERROR(IF(J31&lt;I31,"ANTES DO REGISTRO",IF(J31&gt;B31+E31,"APÓS O INÍCIO",IF((B31+E31-J31)*24&lt;Parâmetros!$B$8,"FORA DO PRAZO","OK"))),"REVISAR DADOS")),IF(OR(J31&lt;&gt;"",K31&lt;&gt;""),"LIMPAR CANCELAMENTO","OK")))</f>
        <v/>
      </c>
      <c r="P31" s="18">
        <f>IF(COUNTA(A31:C31,G31:K31)=0,"",IF(COUNTA(A31:C31,G31:I31)&lt;6,"INCOMPLETA",IFERROR(IF(VLOOKUP(C31,Faixas!$A$5:$E$44,5,FALSE)&lt;&gt;"Sim","REVISAR FAIXA",IF(H31="Cancelada",IF(O31="OK","CANCELADA","REVISAR CANCELAMENTO"),IF(O31&lt;&gt;"OK","REVISAR CANCELAMENTO",IF(L31="CONFLITO","BLOQUEAR: CONFLITO",IF(M31&lt;&gt;"OK","REVISAR LIMITE",IF(N31&lt;&gt;"OK","REVISAR PRAZO",IF(H31="Solicitada","ANALISAR SOLICITAÇÃO","CONFIRMADA"))))))),"REVISAR FAIXA")))</f>
        <v/>
      </c>
    </row>
    <row r="32" ht="25" customHeight="1">
      <c r="A32" s="15" t="n"/>
      <c r="B32" s="16" t="n"/>
      <c r="C32" s="17" t="n"/>
      <c r="D32" s="18">
        <f>IF(C32="","",IFERROR(VLOOKUP(C32,Faixas!$A$5:$E$44,2,FALSE),"CÓDIGO INVÁLIDO"))</f>
        <v/>
      </c>
      <c r="E32" s="19">
        <f>IF(C32="","",IFERROR(VLOOKUP(C32,Faixas!$A$5:$E$44,3,FALSE),""))</f>
        <v/>
      </c>
      <c r="F32" s="19">
        <f>IF(C32="","",IFERROR(VLOOKUP(C32,Faixas!$A$5:$E$44,4,FALSE),""))</f>
        <v/>
      </c>
      <c r="G32" s="15" t="n"/>
      <c r="H32" s="17" t="n"/>
      <c r="I32" s="20" t="n"/>
      <c r="J32" s="20" t="n"/>
      <c r="K32" s="15" t="n"/>
      <c r="L32" s="21">
        <f>IF(OR(B32="",C32="",H32=""),"",IF(H32="Cancelada","LIBERADA",IF(COUNTIFS($B$5:$B$204,B32,$C$5:$C$204,C32,$H$5:$H$204,"Confirmada")+COUNTIFS($B$5:$B$204,B32,$C$5:$C$204,C32,$H$5:$H$204,"Solicitada")&gt;1,"CONFLITO","OK")))</f>
        <v/>
      </c>
      <c r="M32" s="21">
        <f>IF(OR(B32="",G32="",H32=""),"",IF(H32="Cancelada","N/A",IF(COUNTIFS($B$5:$B$204,B32,$G$5:$G$204,G32,$H$5:$H$204,"Confirmada")+COUNTIFS($B$5:$B$204,B32,$G$5:$G$204,G32,$H$5:$H$204,"Solicitada")&gt;Parâmetros!$B$7,"ACIMA DO LIMITE","OK")))</f>
        <v/>
      </c>
      <c r="N32" s="21">
        <f>IF(OR(B32="",E32="",I32=""),"",IFERROR(IF(B32+E32&lt;I32,"USO ANTERIOR AO REGISTRO",IF((B32+E32-I32)*24&lt;Parâmetros!$B$5,"ANTECEDÊNCIA INSUFICIENTE",IF(B32+E32-I32&gt;Parâmetros!$B$6,"FORA DA JANELA","OK"))),"REVISAR DADOS"))</f>
        <v/>
      </c>
      <c r="O32" s="21">
        <f>IF(H32="","",IF(H32="Cancelada",IF(OR(B32="",E32="",I32="",J32="",K32=""),"DADOS INCOMPLETOS",IFERROR(IF(J32&lt;I32,"ANTES DO REGISTRO",IF(J32&gt;B32+E32,"APÓS O INÍCIO",IF((B32+E32-J32)*24&lt;Parâmetros!$B$8,"FORA DO PRAZO","OK"))),"REVISAR DADOS")),IF(OR(J32&lt;&gt;"",K32&lt;&gt;""),"LIMPAR CANCELAMENTO","OK")))</f>
        <v/>
      </c>
      <c r="P32" s="18">
        <f>IF(COUNTA(A32:C32,G32:K32)=0,"",IF(COUNTA(A32:C32,G32:I32)&lt;6,"INCOMPLETA",IFERROR(IF(VLOOKUP(C32,Faixas!$A$5:$E$44,5,FALSE)&lt;&gt;"Sim","REVISAR FAIXA",IF(H32="Cancelada",IF(O32="OK","CANCELADA","REVISAR CANCELAMENTO"),IF(O32&lt;&gt;"OK","REVISAR CANCELAMENTO",IF(L32="CONFLITO","BLOQUEAR: CONFLITO",IF(M32&lt;&gt;"OK","REVISAR LIMITE",IF(N32&lt;&gt;"OK","REVISAR PRAZO",IF(H32="Solicitada","ANALISAR SOLICITAÇÃO","CONFIRMADA"))))))),"REVISAR FAIXA")))</f>
        <v/>
      </c>
    </row>
    <row r="33" ht="25" customHeight="1">
      <c r="A33" s="15" t="n"/>
      <c r="B33" s="16" t="n"/>
      <c r="C33" s="17" t="n"/>
      <c r="D33" s="18">
        <f>IF(C33="","",IFERROR(VLOOKUP(C33,Faixas!$A$5:$E$44,2,FALSE),"CÓDIGO INVÁLIDO"))</f>
        <v/>
      </c>
      <c r="E33" s="19">
        <f>IF(C33="","",IFERROR(VLOOKUP(C33,Faixas!$A$5:$E$44,3,FALSE),""))</f>
        <v/>
      </c>
      <c r="F33" s="19">
        <f>IF(C33="","",IFERROR(VLOOKUP(C33,Faixas!$A$5:$E$44,4,FALSE),""))</f>
        <v/>
      </c>
      <c r="G33" s="15" t="n"/>
      <c r="H33" s="17" t="n"/>
      <c r="I33" s="20" t="n"/>
      <c r="J33" s="20" t="n"/>
      <c r="K33" s="15" t="n"/>
      <c r="L33" s="21">
        <f>IF(OR(B33="",C33="",H33=""),"",IF(H33="Cancelada","LIBERADA",IF(COUNTIFS($B$5:$B$204,B33,$C$5:$C$204,C33,$H$5:$H$204,"Confirmada")+COUNTIFS($B$5:$B$204,B33,$C$5:$C$204,C33,$H$5:$H$204,"Solicitada")&gt;1,"CONFLITO","OK")))</f>
        <v/>
      </c>
      <c r="M33" s="21">
        <f>IF(OR(B33="",G33="",H33=""),"",IF(H33="Cancelada","N/A",IF(COUNTIFS($B$5:$B$204,B33,$G$5:$G$204,G33,$H$5:$H$204,"Confirmada")+COUNTIFS($B$5:$B$204,B33,$G$5:$G$204,G33,$H$5:$H$204,"Solicitada")&gt;Parâmetros!$B$7,"ACIMA DO LIMITE","OK")))</f>
        <v/>
      </c>
      <c r="N33" s="21">
        <f>IF(OR(B33="",E33="",I33=""),"",IFERROR(IF(B33+E33&lt;I33,"USO ANTERIOR AO REGISTRO",IF((B33+E33-I33)*24&lt;Parâmetros!$B$5,"ANTECEDÊNCIA INSUFICIENTE",IF(B33+E33-I33&gt;Parâmetros!$B$6,"FORA DA JANELA","OK"))),"REVISAR DADOS"))</f>
        <v/>
      </c>
      <c r="O33" s="21">
        <f>IF(H33="","",IF(H33="Cancelada",IF(OR(B33="",E33="",I33="",J33="",K33=""),"DADOS INCOMPLETOS",IFERROR(IF(J33&lt;I33,"ANTES DO REGISTRO",IF(J33&gt;B33+E33,"APÓS O INÍCIO",IF((B33+E33-J33)*24&lt;Parâmetros!$B$8,"FORA DO PRAZO","OK"))),"REVISAR DADOS")),IF(OR(J33&lt;&gt;"",K33&lt;&gt;""),"LIMPAR CANCELAMENTO","OK")))</f>
        <v/>
      </c>
      <c r="P33" s="18">
        <f>IF(COUNTA(A33:C33,G33:K33)=0,"",IF(COUNTA(A33:C33,G33:I33)&lt;6,"INCOMPLETA",IFERROR(IF(VLOOKUP(C33,Faixas!$A$5:$E$44,5,FALSE)&lt;&gt;"Sim","REVISAR FAIXA",IF(H33="Cancelada",IF(O33="OK","CANCELADA","REVISAR CANCELAMENTO"),IF(O33&lt;&gt;"OK","REVISAR CANCELAMENTO",IF(L33="CONFLITO","BLOQUEAR: CONFLITO",IF(M33&lt;&gt;"OK","REVISAR LIMITE",IF(N33&lt;&gt;"OK","REVISAR PRAZO",IF(H33="Solicitada","ANALISAR SOLICITAÇÃO","CONFIRMADA"))))))),"REVISAR FAIXA")))</f>
        <v/>
      </c>
    </row>
    <row r="34" ht="25" customHeight="1">
      <c r="A34" s="15" t="n"/>
      <c r="B34" s="16" t="n"/>
      <c r="C34" s="17" t="n"/>
      <c r="D34" s="18">
        <f>IF(C34="","",IFERROR(VLOOKUP(C34,Faixas!$A$5:$E$44,2,FALSE),"CÓDIGO INVÁLIDO"))</f>
        <v/>
      </c>
      <c r="E34" s="19">
        <f>IF(C34="","",IFERROR(VLOOKUP(C34,Faixas!$A$5:$E$44,3,FALSE),""))</f>
        <v/>
      </c>
      <c r="F34" s="19">
        <f>IF(C34="","",IFERROR(VLOOKUP(C34,Faixas!$A$5:$E$44,4,FALSE),""))</f>
        <v/>
      </c>
      <c r="G34" s="15" t="n"/>
      <c r="H34" s="17" t="n"/>
      <c r="I34" s="20" t="n"/>
      <c r="J34" s="20" t="n"/>
      <c r="K34" s="15" t="n"/>
      <c r="L34" s="21">
        <f>IF(OR(B34="",C34="",H34=""),"",IF(H34="Cancelada","LIBERADA",IF(COUNTIFS($B$5:$B$204,B34,$C$5:$C$204,C34,$H$5:$H$204,"Confirmada")+COUNTIFS($B$5:$B$204,B34,$C$5:$C$204,C34,$H$5:$H$204,"Solicitada")&gt;1,"CONFLITO","OK")))</f>
        <v/>
      </c>
      <c r="M34" s="21">
        <f>IF(OR(B34="",G34="",H34=""),"",IF(H34="Cancelada","N/A",IF(COUNTIFS($B$5:$B$204,B34,$G$5:$G$204,G34,$H$5:$H$204,"Confirmada")+COUNTIFS($B$5:$B$204,B34,$G$5:$G$204,G34,$H$5:$H$204,"Solicitada")&gt;Parâmetros!$B$7,"ACIMA DO LIMITE","OK")))</f>
        <v/>
      </c>
      <c r="N34" s="21">
        <f>IF(OR(B34="",E34="",I34=""),"",IFERROR(IF(B34+E34&lt;I34,"USO ANTERIOR AO REGISTRO",IF((B34+E34-I34)*24&lt;Parâmetros!$B$5,"ANTECEDÊNCIA INSUFICIENTE",IF(B34+E34-I34&gt;Parâmetros!$B$6,"FORA DA JANELA","OK"))),"REVISAR DADOS"))</f>
        <v/>
      </c>
      <c r="O34" s="21">
        <f>IF(H34="","",IF(H34="Cancelada",IF(OR(B34="",E34="",I34="",J34="",K34=""),"DADOS INCOMPLETOS",IFERROR(IF(J34&lt;I34,"ANTES DO REGISTRO",IF(J34&gt;B34+E34,"APÓS O INÍCIO",IF((B34+E34-J34)*24&lt;Parâmetros!$B$8,"FORA DO PRAZO","OK"))),"REVISAR DADOS")),IF(OR(J34&lt;&gt;"",K34&lt;&gt;""),"LIMPAR CANCELAMENTO","OK")))</f>
        <v/>
      </c>
      <c r="P34" s="18">
        <f>IF(COUNTA(A34:C34,G34:K34)=0,"",IF(COUNTA(A34:C34,G34:I34)&lt;6,"INCOMPLETA",IFERROR(IF(VLOOKUP(C34,Faixas!$A$5:$E$44,5,FALSE)&lt;&gt;"Sim","REVISAR FAIXA",IF(H34="Cancelada",IF(O34="OK","CANCELADA","REVISAR CANCELAMENTO"),IF(O34&lt;&gt;"OK","REVISAR CANCELAMENTO",IF(L34="CONFLITO","BLOQUEAR: CONFLITO",IF(M34&lt;&gt;"OK","REVISAR LIMITE",IF(N34&lt;&gt;"OK","REVISAR PRAZO",IF(H34="Solicitada","ANALISAR SOLICITAÇÃO","CONFIRMADA"))))))),"REVISAR FAIXA")))</f>
        <v/>
      </c>
    </row>
    <row r="35" ht="25" customHeight="1">
      <c r="A35" s="15" t="n"/>
      <c r="B35" s="16" t="n"/>
      <c r="C35" s="17" t="n"/>
      <c r="D35" s="18">
        <f>IF(C35="","",IFERROR(VLOOKUP(C35,Faixas!$A$5:$E$44,2,FALSE),"CÓDIGO INVÁLIDO"))</f>
        <v/>
      </c>
      <c r="E35" s="19">
        <f>IF(C35="","",IFERROR(VLOOKUP(C35,Faixas!$A$5:$E$44,3,FALSE),""))</f>
        <v/>
      </c>
      <c r="F35" s="19">
        <f>IF(C35="","",IFERROR(VLOOKUP(C35,Faixas!$A$5:$E$44,4,FALSE),""))</f>
        <v/>
      </c>
      <c r="G35" s="15" t="n"/>
      <c r="H35" s="17" t="n"/>
      <c r="I35" s="20" t="n"/>
      <c r="J35" s="20" t="n"/>
      <c r="K35" s="15" t="n"/>
      <c r="L35" s="21">
        <f>IF(OR(B35="",C35="",H35=""),"",IF(H35="Cancelada","LIBERADA",IF(COUNTIFS($B$5:$B$204,B35,$C$5:$C$204,C35,$H$5:$H$204,"Confirmada")+COUNTIFS($B$5:$B$204,B35,$C$5:$C$204,C35,$H$5:$H$204,"Solicitada")&gt;1,"CONFLITO","OK")))</f>
        <v/>
      </c>
      <c r="M35" s="21">
        <f>IF(OR(B35="",G35="",H35=""),"",IF(H35="Cancelada","N/A",IF(COUNTIFS($B$5:$B$204,B35,$G$5:$G$204,G35,$H$5:$H$204,"Confirmada")+COUNTIFS($B$5:$B$204,B35,$G$5:$G$204,G35,$H$5:$H$204,"Solicitada")&gt;Parâmetros!$B$7,"ACIMA DO LIMITE","OK")))</f>
        <v/>
      </c>
      <c r="N35" s="21">
        <f>IF(OR(B35="",E35="",I35=""),"",IFERROR(IF(B35+E35&lt;I35,"USO ANTERIOR AO REGISTRO",IF((B35+E35-I35)*24&lt;Parâmetros!$B$5,"ANTECEDÊNCIA INSUFICIENTE",IF(B35+E35-I35&gt;Parâmetros!$B$6,"FORA DA JANELA","OK"))),"REVISAR DADOS"))</f>
        <v/>
      </c>
      <c r="O35" s="21">
        <f>IF(H35="","",IF(H35="Cancelada",IF(OR(B35="",E35="",I35="",J35="",K35=""),"DADOS INCOMPLETOS",IFERROR(IF(J35&lt;I35,"ANTES DO REGISTRO",IF(J35&gt;B35+E35,"APÓS O INÍCIO",IF((B35+E35-J35)*24&lt;Parâmetros!$B$8,"FORA DO PRAZO","OK"))),"REVISAR DADOS")),IF(OR(J35&lt;&gt;"",K35&lt;&gt;""),"LIMPAR CANCELAMENTO","OK")))</f>
        <v/>
      </c>
      <c r="P35" s="18">
        <f>IF(COUNTA(A35:C35,G35:K35)=0,"",IF(COUNTA(A35:C35,G35:I35)&lt;6,"INCOMPLETA",IFERROR(IF(VLOOKUP(C35,Faixas!$A$5:$E$44,5,FALSE)&lt;&gt;"Sim","REVISAR FAIXA",IF(H35="Cancelada",IF(O35="OK","CANCELADA","REVISAR CANCELAMENTO"),IF(O35&lt;&gt;"OK","REVISAR CANCELAMENTO",IF(L35="CONFLITO","BLOQUEAR: CONFLITO",IF(M35&lt;&gt;"OK","REVISAR LIMITE",IF(N35&lt;&gt;"OK","REVISAR PRAZO",IF(H35="Solicitada","ANALISAR SOLICITAÇÃO","CONFIRMADA"))))))),"REVISAR FAIXA")))</f>
        <v/>
      </c>
    </row>
    <row r="36" ht="25" customHeight="1">
      <c r="A36" s="15" t="n"/>
      <c r="B36" s="16" t="n"/>
      <c r="C36" s="17" t="n"/>
      <c r="D36" s="18">
        <f>IF(C36="","",IFERROR(VLOOKUP(C36,Faixas!$A$5:$E$44,2,FALSE),"CÓDIGO INVÁLIDO"))</f>
        <v/>
      </c>
      <c r="E36" s="19">
        <f>IF(C36="","",IFERROR(VLOOKUP(C36,Faixas!$A$5:$E$44,3,FALSE),""))</f>
        <v/>
      </c>
      <c r="F36" s="19">
        <f>IF(C36="","",IFERROR(VLOOKUP(C36,Faixas!$A$5:$E$44,4,FALSE),""))</f>
        <v/>
      </c>
      <c r="G36" s="15" t="n"/>
      <c r="H36" s="17" t="n"/>
      <c r="I36" s="20" t="n"/>
      <c r="J36" s="20" t="n"/>
      <c r="K36" s="15" t="n"/>
      <c r="L36" s="21">
        <f>IF(OR(B36="",C36="",H36=""),"",IF(H36="Cancelada","LIBERADA",IF(COUNTIFS($B$5:$B$204,B36,$C$5:$C$204,C36,$H$5:$H$204,"Confirmada")+COUNTIFS($B$5:$B$204,B36,$C$5:$C$204,C36,$H$5:$H$204,"Solicitada")&gt;1,"CONFLITO","OK")))</f>
        <v/>
      </c>
      <c r="M36" s="21">
        <f>IF(OR(B36="",G36="",H36=""),"",IF(H36="Cancelada","N/A",IF(COUNTIFS($B$5:$B$204,B36,$G$5:$G$204,G36,$H$5:$H$204,"Confirmada")+COUNTIFS($B$5:$B$204,B36,$G$5:$G$204,G36,$H$5:$H$204,"Solicitada")&gt;Parâmetros!$B$7,"ACIMA DO LIMITE","OK")))</f>
        <v/>
      </c>
      <c r="N36" s="21">
        <f>IF(OR(B36="",E36="",I36=""),"",IFERROR(IF(B36+E36&lt;I36,"USO ANTERIOR AO REGISTRO",IF((B36+E36-I36)*24&lt;Parâmetros!$B$5,"ANTECEDÊNCIA INSUFICIENTE",IF(B36+E36-I36&gt;Parâmetros!$B$6,"FORA DA JANELA","OK"))),"REVISAR DADOS"))</f>
        <v/>
      </c>
      <c r="O36" s="21">
        <f>IF(H36="","",IF(H36="Cancelada",IF(OR(B36="",E36="",I36="",J36="",K36=""),"DADOS INCOMPLETOS",IFERROR(IF(J36&lt;I36,"ANTES DO REGISTRO",IF(J36&gt;B36+E36,"APÓS O INÍCIO",IF((B36+E36-J36)*24&lt;Parâmetros!$B$8,"FORA DO PRAZO","OK"))),"REVISAR DADOS")),IF(OR(J36&lt;&gt;"",K36&lt;&gt;""),"LIMPAR CANCELAMENTO","OK")))</f>
        <v/>
      </c>
      <c r="P36" s="18">
        <f>IF(COUNTA(A36:C36,G36:K36)=0,"",IF(COUNTA(A36:C36,G36:I36)&lt;6,"INCOMPLETA",IFERROR(IF(VLOOKUP(C36,Faixas!$A$5:$E$44,5,FALSE)&lt;&gt;"Sim","REVISAR FAIXA",IF(H36="Cancelada",IF(O36="OK","CANCELADA","REVISAR CANCELAMENTO"),IF(O36&lt;&gt;"OK","REVISAR CANCELAMENTO",IF(L36="CONFLITO","BLOQUEAR: CONFLITO",IF(M36&lt;&gt;"OK","REVISAR LIMITE",IF(N36&lt;&gt;"OK","REVISAR PRAZO",IF(H36="Solicitada","ANALISAR SOLICITAÇÃO","CONFIRMADA"))))))),"REVISAR FAIXA")))</f>
        <v/>
      </c>
    </row>
    <row r="37" ht="25" customHeight="1">
      <c r="A37" s="15" t="n"/>
      <c r="B37" s="16" t="n"/>
      <c r="C37" s="17" t="n"/>
      <c r="D37" s="18">
        <f>IF(C37="","",IFERROR(VLOOKUP(C37,Faixas!$A$5:$E$44,2,FALSE),"CÓDIGO INVÁLIDO"))</f>
        <v/>
      </c>
      <c r="E37" s="19">
        <f>IF(C37="","",IFERROR(VLOOKUP(C37,Faixas!$A$5:$E$44,3,FALSE),""))</f>
        <v/>
      </c>
      <c r="F37" s="19">
        <f>IF(C37="","",IFERROR(VLOOKUP(C37,Faixas!$A$5:$E$44,4,FALSE),""))</f>
        <v/>
      </c>
      <c r="G37" s="15" t="n"/>
      <c r="H37" s="17" t="n"/>
      <c r="I37" s="20" t="n"/>
      <c r="J37" s="20" t="n"/>
      <c r="K37" s="15" t="n"/>
      <c r="L37" s="21">
        <f>IF(OR(B37="",C37="",H37=""),"",IF(H37="Cancelada","LIBERADA",IF(COUNTIFS($B$5:$B$204,B37,$C$5:$C$204,C37,$H$5:$H$204,"Confirmada")+COUNTIFS($B$5:$B$204,B37,$C$5:$C$204,C37,$H$5:$H$204,"Solicitada")&gt;1,"CONFLITO","OK")))</f>
        <v/>
      </c>
      <c r="M37" s="21">
        <f>IF(OR(B37="",G37="",H37=""),"",IF(H37="Cancelada","N/A",IF(COUNTIFS($B$5:$B$204,B37,$G$5:$G$204,G37,$H$5:$H$204,"Confirmada")+COUNTIFS($B$5:$B$204,B37,$G$5:$G$204,G37,$H$5:$H$204,"Solicitada")&gt;Parâmetros!$B$7,"ACIMA DO LIMITE","OK")))</f>
        <v/>
      </c>
      <c r="N37" s="21">
        <f>IF(OR(B37="",E37="",I37=""),"",IFERROR(IF(B37+E37&lt;I37,"USO ANTERIOR AO REGISTRO",IF((B37+E37-I37)*24&lt;Parâmetros!$B$5,"ANTECEDÊNCIA INSUFICIENTE",IF(B37+E37-I37&gt;Parâmetros!$B$6,"FORA DA JANELA","OK"))),"REVISAR DADOS"))</f>
        <v/>
      </c>
      <c r="O37" s="21">
        <f>IF(H37="","",IF(H37="Cancelada",IF(OR(B37="",E37="",I37="",J37="",K37=""),"DADOS INCOMPLETOS",IFERROR(IF(J37&lt;I37,"ANTES DO REGISTRO",IF(J37&gt;B37+E37,"APÓS O INÍCIO",IF((B37+E37-J37)*24&lt;Parâmetros!$B$8,"FORA DO PRAZO","OK"))),"REVISAR DADOS")),IF(OR(J37&lt;&gt;"",K37&lt;&gt;""),"LIMPAR CANCELAMENTO","OK")))</f>
        <v/>
      </c>
      <c r="P37" s="18">
        <f>IF(COUNTA(A37:C37,G37:K37)=0,"",IF(COUNTA(A37:C37,G37:I37)&lt;6,"INCOMPLETA",IFERROR(IF(VLOOKUP(C37,Faixas!$A$5:$E$44,5,FALSE)&lt;&gt;"Sim","REVISAR FAIXA",IF(H37="Cancelada",IF(O37="OK","CANCELADA","REVISAR CANCELAMENTO"),IF(O37&lt;&gt;"OK","REVISAR CANCELAMENTO",IF(L37="CONFLITO","BLOQUEAR: CONFLITO",IF(M37&lt;&gt;"OK","REVISAR LIMITE",IF(N37&lt;&gt;"OK","REVISAR PRAZO",IF(H37="Solicitada","ANALISAR SOLICITAÇÃO","CONFIRMADA"))))))),"REVISAR FAIXA")))</f>
        <v/>
      </c>
    </row>
    <row r="38" ht="25" customHeight="1">
      <c r="A38" s="15" t="n"/>
      <c r="B38" s="16" t="n"/>
      <c r="C38" s="17" t="n"/>
      <c r="D38" s="18">
        <f>IF(C38="","",IFERROR(VLOOKUP(C38,Faixas!$A$5:$E$44,2,FALSE),"CÓDIGO INVÁLIDO"))</f>
        <v/>
      </c>
      <c r="E38" s="19">
        <f>IF(C38="","",IFERROR(VLOOKUP(C38,Faixas!$A$5:$E$44,3,FALSE),""))</f>
        <v/>
      </c>
      <c r="F38" s="19">
        <f>IF(C38="","",IFERROR(VLOOKUP(C38,Faixas!$A$5:$E$44,4,FALSE),""))</f>
        <v/>
      </c>
      <c r="G38" s="15" t="n"/>
      <c r="H38" s="17" t="n"/>
      <c r="I38" s="20" t="n"/>
      <c r="J38" s="20" t="n"/>
      <c r="K38" s="15" t="n"/>
      <c r="L38" s="21">
        <f>IF(OR(B38="",C38="",H38=""),"",IF(H38="Cancelada","LIBERADA",IF(COUNTIFS($B$5:$B$204,B38,$C$5:$C$204,C38,$H$5:$H$204,"Confirmada")+COUNTIFS($B$5:$B$204,B38,$C$5:$C$204,C38,$H$5:$H$204,"Solicitada")&gt;1,"CONFLITO","OK")))</f>
        <v/>
      </c>
      <c r="M38" s="21">
        <f>IF(OR(B38="",G38="",H38=""),"",IF(H38="Cancelada","N/A",IF(COUNTIFS($B$5:$B$204,B38,$G$5:$G$204,G38,$H$5:$H$204,"Confirmada")+COUNTIFS($B$5:$B$204,B38,$G$5:$G$204,G38,$H$5:$H$204,"Solicitada")&gt;Parâmetros!$B$7,"ACIMA DO LIMITE","OK")))</f>
        <v/>
      </c>
      <c r="N38" s="21">
        <f>IF(OR(B38="",E38="",I38=""),"",IFERROR(IF(B38+E38&lt;I38,"USO ANTERIOR AO REGISTRO",IF((B38+E38-I38)*24&lt;Parâmetros!$B$5,"ANTECEDÊNCIA INSUFICIENTE",IF(B38+E38-I38&gt;Parâmetros!$B$6,"FORA DA JANELA","OK"))),"REVISAR DADOS"))</f>
        <v/>
      </c>
      <c r="O38" s="21">
        <f>IF(H38="","",IF(H38="Cancelada",IF(OR(B38="",E38="",I38="",J38="",K38=""),"DADOS INCOMPLETOS",IFERROR(IF(J38&lt;I38,"ANTES DO REGISTRO",IF(J38&gt;B38+E38,"APÓS O INÍCIO",IF((B38+E38-J38)*24&lt;Parâmetros!$B$8,"FORA DO PRAZO","OK"))),"REVISAR DADOS")),IF(OR(J38&lt;&gt;"",K38&lt;&gt;""),"LIMPAR CANCELAMENTO","OK")))</f>
        <v/>
      </c>
      <c r="P38" s="18">
        <f>IF(COUNTA(A38:C38,G38:K38)=0,"",IF(COUNTA(A38:C38,G38:I38)&lt;6,"INCOMPLETA",IFERROR(IF(VLOOKUP(C38,Faixas!$A$5:$E$44,5,FALSE)&lt;&gt;"Sim","REVISAR FAIXA",IF(H38="Cancelada",IF(O38="OK","CANCELADA","REVISAR CANCELAMENTO"),IF(O38&lt;&gt;"OK","REVISAR CANCELAMENTO",IF(L38="CONFLITO","BLOQUEAR: CONFLITO",IF(M38&lt;&gt;"OK","REVISAR LIMITE",IF(N38&lt;&gt;"OK","REVISAR PRAZO",IF(H38="Solicitada","ANALISAR SOLICITAÇÃO","CONFIRMADA"))))))),"REVISAR FAIXA")))</f>
        <v/>
      </c>
    </row>
    <row r="39" ht="25" customHeight="1">
      <c r="A39" s="15" t="n"/>
      <c r="B39" s="16" t="n"/>
      <c r="C39" s="17" t="n"/>
      <c r="D39" s="18">
        <f>IF(C39="","",IFERROR(VLOOKUP(C39,Faixas!$A$5:$E$44,2,FALSE),"CÓDIGO INVÁLIDO"))</f>
        <v/>
      </c>
      <c r="E39" s="19">
        <f>IF(C39="","",IFERROR(VLOOKUP(C39,Faixas!$A$5:$E$44,3,FALSE),""))</f>
        <v/>
      </c>
      <c r="F39" s="19">
        <f>IF(C39="","",IFERROR(VLOOKUP(C39,Faixas!$A$5:$E$44,4,FALSE),""))</f>
        <v/>
      </c>
      <c r="G39" s="15" t="n"/>
      <c r="H39" s="17" t="n"/>
      <c r="I39" s="20" t="n"/>
      <c r="J39" s="20" t="n"/>
      <c r="K39" s="15" t="n"/>
      <c r="L39" s="21">
        <f>IF(OR(B39="",C39="",H39=""),"",IF(H39="Cancelada","LIBERADA",IF(COUNTIFS($B$5:$B$204,B39,$C$5:$C$204,C39,$H$5:$H$204,"Confirmada")+COUNTIFS($B$5:$B$204,B39,$C$5:$C$204,C39,$H$5:$H$204,"Solicitada")&gt;1,"CONFLITO","OK")))</f>
        <v/>
      </c>
      <c r="M39" s="21">
        <f>IF(OR(B39="",G39="",H39=""),"",IF(H39="Cancelada","N/A",IF(COUNTIFS($B$5:$B$204,B39,$G$5:$G$204,G39,$H$5:$H$204,"Confirmada")+COUNTIFS($B$5:$B$204,B39,$G$5:$G$204,G39,$H$5:$H$204,"Solicitada")&gt;Parâmetros!$B$7,"ACIMA DO LIMITE","OK")))</f>
        <v/>
      </c>
      <c r="N39" s="21">
        <f>IF(OR(B39="",E39="",I39=""),"",IFERROR(IF(B39+E39&lt;I39,"USO ANTERIOR AO REGISTRO",IF((B39+E39-I39)*24&lt;Parâmetros!$B$5,"ANTECEDÊNCIA INSUFICIENTE",IF(B39+E39-I39&gt;Parâmetros!$B$6,"FORA DA JANELA","OK"))),"REVISAR DADOS"))</f>
        <v/>
      </c>
      <c r="O39" s="21">
        <f>IF(H39="","",IF(H39="Cancelada",IF(OR(B39="",E39="",I39="",J39="",K39=""),"DADOS INCOMPLETOS",IFERROR(IF(J39&lt;I39,"ANTES DO REGISTRO",IF(J39&gt;B39+E39,"APÓS O INÍCIO",IF((B39+E39-J39)*24&lt;Parâmetros!$B$8,"FORA DO PRAZO","OK"))),"REVISAR DADOS")),IF(OR(J39&lt;&gt;"",K39&lt;&gt;""),"LIMPAR CANCELAMENTO","OK")))</f>
        <v/>
      </c>
      <c r="P39" s="18">
        <f>IF(COUNTA(A39:C39,G39:K39)=0,"",IF(COUNTA(A39:C39,G39:I39)&lt;6,"INCOMPLETA",IFERROR(IF(VLOOKUP(C39,Faixas!$A$5:$E$44,5,FALSE)&lt;&gt;"Sim","REVISAR FAIXA",IF(H39="Cancelada",IF(O39="OK","CANCELADA","REVISAR CANCELAMENTO"),IF(O39&lt;&gt;"OK","REVISAR CANCELAMENTO",IF(L39="CONFLITO","BLOQUEAR: CONFLITO",IF(M39&lt;&gt;"OK","REVISAR LIMITE",IF(N39&lt;&gt;"OK","REVISAR PRAZO",IF(H39="Solicitada","ANALISAR SOLICITAÇÃO","CONFIRMADA"))))))),"REVISAR FAIXA")))</f>
        <v/>
      </c>
    </row>
    <row r="40" ht="25" customHeight="1">
      <c r="A40" s="15" t="n"/>
      <c r="B40" s="16" t="n"/>
      <c r="C40" s="17" t="n"/>
      <c r="D40" s="18">
        <f>IF(C40="","",IFERROR(VLOOKUP(C40,Faixas!$A$5:$E$44,2,FALSE),"CÓDIGO INVÁLIDO"))</f>
        <v/>
      </c>
      <c r="E40" s="19">
        <f>IF(C40="","",IFERROR(VLOOKUP(C40,Faixas!$A$5:$E$44,3,FALSE),""))</f>
        <v/>
      </c>
      <c r="F40" s="19">
        <f>IF(C40="","",IFERROR(VLOOKUP(C40,Faixas!$A$5:$E$44,4,FALSE),""))</f>
        <v/>
      </c>
      <c r="G40" s="15" t="n"/>
      <c r="H40" s="17" t="n"/>
      <c r="I40" s="20" t="n"/>
      <c r="J40" s="20" t="n"/>
      <c r="K40" s="15" t="n"/>
      <c r="L40" s="21">
        <f>IF(OR(B40="",C40="",H40=""),"",IF(H40="Cancelada","LIBERADA",IF(COUNTIFS($B$5:$B$204,B40,$C$5:$C$204,C40,$H$5:$H$204,"Confirmada")+COUNTIFS($B$5:$B$204,B40,$C$5:$C$204,C40,$H$5:$H$204,"Solicitada")&gt;1,"CONFLITO","OK")))</f>
        <v/>
      </c>
      <c r="M40" s="21">
        <f>IF(OR(B40="",G40="",H40=""),"",IF(H40="Cancelada","N/A",IF(COUNTIFS($B$5:$B$204,B40,$G$5:$G$204,G40,$H$5:$H$204,"Confirmada")+COUNTIFS($B$5:$B$204,B40,$G$5:$G$204,G40,$H$5:$H$204,"Solicitada")&gt;Parâmetros!$B$7,"ACIMA DO LIMITE","OK")))</f>
        <v/>
      </c>
      <c r="N40" s="21">
        <f>IF(OR(B40="",E40="",I40=""),"",IFERROR(IF(B40+E40&lt;I40,"USO ANTERIOR AO REGISTRO",IF((B40+E40-I40)*24&lt;Parâmetros!$B$5,"ANTECEDÊNCIA INSUFICIENTE",IF(B40+E40-I40&gt;Parâmetros!$B$6,"FORA DA JANELA","OK"))),"REVISAR DADOS"))</f>
        <v/>
      </c>
      <c r="O40" s="21">
        <f>IF(H40="","",IF(H40="Cancelada",IF(OR(B40="",E40="",I40="",J40="",K40=""),"DADOS INCOMPLETOS",IFERROR(IF(J40&lt;I40,"ANTES DO REGISTRO",IF(J40&gt;B40+E40,"APÓS O INÍCIO",IF((B40+E40-J40)*24&lt;Parâmetros!$B$8,"FORA DO PRAZO","OK"))),"REVISAR DADOS")),IF(OR(J40&lt;&gt;"",K40&lt;&gt;""),"LIMPAR CANCELAMENTO","OK")))</f>
        <v/>
      </c>
      <c r="P40" s="18">
        <f>IF(COUNTA(A40:C40,G40:K40)=0,"",IF(COUNTA(A40:C40,G40:I40)&lt;6,"INCOMPLETA",IFERROR(IF(VLOOKUP(C40,Faixas!$A$5:$E$44,5,FALSE)&lt;&gt;"Sim","REVISAR FAIXA",IF(H40="Cancelada",IF(O40="OK","CANCELADA","REVISAR CANCELAMENTO"),IF(O40&lt;&gt;"OK","REVISAR CANCELAMENTO",IF(L40="CONFLITO","BLOQUEAR: CONFLITO",IF(M40&lt;&gt;"OK","REVISAR LIMITE",IF(N40&lt;&gt;"OK","REVISAR PRAZO",IF(H40="Solicitada","ANALISAR SOLICITAÇÃO","CONFIRMADA"))))))),"REVISAR FAIXA")))</f>
        <v/>
      </c>
    </row>
    <row r="41" ht="25" customHeight="1">
      <c r="A41" s="15" t="n"/>
      <c r="B41" s="16" t="n"/>
      <c r="C41" s="17" t="n"/>
      <c r="D41" s="18">
        <f>IF(C41="","",IFERROR(VLOOKUP(C41,Faixas!$A$5:$E$44,2,FALSE),"CÓDIGO INVÁLIDO"))</f>
        <v/>
      </c>
      <c r="E41" s="19">
        <f>IF(C41="","",IFERROR(VLOOKUP(C41,Faixas!$A$5:$E$44,3,FALSE),""))</f>
        <v/>
      </c>
      <c r="F41" s="19">
        <f>IF(C41="","",IFERROR(VLOOKUP(C41,Faixas!$A$5:$E$44,4,FALSE),""))</f>
        <v/>
      </c>
      <c r="G41" s="15" t="n"/>
      <c r="H41" s="17" t="n"/>
      <c r="I41" s="20" t="n"/>
      <c r="J41" s="20" t="n"/>
      <c r="K41" s="15" t="n"/>
      <c r="L41" s="21">
        <f>IF(OR(B41="",C41="",H41=""),"",IF(H41="Cancelada","LIBERADA",IF(COUNTIFS($B$5:$B$204,B41,$C$5:$C$204,C41,$H$5:$H$204,"Confirmada")+COUNTIFS($B$5:$B$204,B41,$C$5:$C$204,C41,$H$5:$H$204,"Solicitada")&gt;1,"CONFLITO","OK")))</f>
        <v/>
      </c>
      <c r="M41" s="21">
        <f>IF(OR(B41="",G41="",H41=""),"",IF(H41="Cancelada","N/A",IF(COUNTIFS($B$5:$B$204,B41,$G$5:$G$204,G41,$H$5:$H$204,"Confirmada")+COUNTIFS($B$5:$B$204,B41,$G$5:$G$204,G41,$H$5:$H$204,"Solicitada")&gt;Parâmetros!$B$7,"ACIMA DO LIMITE","OK")))</f>
        <v/>
      </c>
      <c r="N41" s="21">
        <f>IF(OR(B41="",E41="",I41=""),"",IFERROR(IF(B41+E41&lt;I41,"USO ANTERIOR AO REGISTRO",IF((B41+E41-I41)*24&lt;Parâmetros!$B$5,"ANTECEDÊNCIA INSUFICIENTE",IF(B41+E41-I41&gt;Parâmetros!$B$6,"FORA DA JANELA","OK"))),"REVISAR DADOS"))</f>
        <v/>
      </c>
      <c r="O41" s="21">
        <f>IF(H41="","",IF(H41="Cancelada",IF(OR(B41="",E41="",I41="",J41="",K41=""),"DADOS INCOMPLETOS",IFERROR(IF(J41&lt;I41,"ANTES DO REGISTRO",IF(J41&gt;B41+E41,"APÓS O INÍCIO",IF((B41+E41-J41)*24&lt;Parâmetros!$B$8,"FORA DO PRAZO","OK"))),"REVISAR DADOS")),IF(OR(J41&lt;&gt;"",K41&lt;&gt;""),"LIMPAR CANCELAMENTO","OK")))</f>
        <v/>
      </c>
      <c r="P41" s="18">
        <f>IF(COUNTA(A41:C41,G41:K41)=0,"",IF(COUNTA(A41:C41,G41:I41)&lt;6,"INCOMPLETA",IFERROR(IF(VLOOKUP(C41,Faixas!$A$5:$E$44,5,FALSE)&lt;&gt;"Sim","REVISAR FAIXA",IF(H41="Cancelada",IF(O41="OK","CANCELADA","REVISAR CANCELAMENTO"),IF(O41&lt;&gt;"OK","REVISAR CANCELAMENTO",IF(L41="CONFLITO","BLOQUEAR: CONFLITO",IF(M41&lt;&gt;"OK","REVISAR LIMITE",IF(N41&lt;&gt;"OK","REVISAR PRAZO",IF(H41="Solicitada","ANALISAR SOLICITAÇÃO","CONFIRMADA"))))))),"REVISAR FAIXA")))</f>
        <v/>
      </c>
    </row>
    <row r="42" ht="25" customHeight="1">
      <c r="A42" s="15" t="n"/>
      <c r="B42" s="16" t="n"/>
      <c r="C42" s="17" t="n"/>
      <c r="D42" s="18">
        <f>IF(C42="","",IFERROR(VLOOKUP(C42,Faixas!$A$5:$E$44,2,FALSE),"CÓDIGO INVÁLIDO"))</f>
        <v/>
      </c>
      <c r="E42" s="19">
        <f>IF(C42="","",IFERROR(VLOOKUP(C42,Faixas!$A$5:$E$44,3,FALSE),""))</f>
        <v/>
      </c>
      <c r="F42" s="19">
        <f>IF(C42="","",IFERROR(VLOOKUP(C42,Faixas!$A$5:$E$44,4,FALSE),""))</f>
        <v/>
      </c>
      <c r="G42" s="15" t="n"/>
      <c r="H42" s="17" t="n"/>
      <c r="I42" s="20" t="n"/>
      <c r="J42" s="20" t="n"/>
      <c r="K42" s="15" t="n"/>
      <c r="L42" s="21">
        <f>IF(OR(B42="",C42="",H42=""),"",IF(H42="Cancelada","LIBERADA",IF(COUNTIFS($B$5:$B$204,B42,$C$5:$C$204,C42,$H$5:$H$204,"Confirmada")+COUNTIFS($B$5:$B$204,B42,$C$5:$C$204,C42,$H$5:$H$204,"Solicitada")&gt;1,"CONFLITO","OK")))</f>
        <v/>
      </c>
      <c r="M42" s="21">
        <f>IF(OR(B42="",G42="",H42=""),"",IF(H42="Cancelada","N/A",IF(COUNTIFS($B$5:$B$204,B42,$G$5:$G$204,G42,$H$5:$H$204,"Confirmada")+COUNTIFS($B$5:$B$204,B42,$G$5:$G$204,G42,$H$5:$H$204,"Solicitada")&gt;Parâmetros!$B$7,"ACIMA DO LIMITE","OK")))</f>
        <v/>
      </c>
      <c r="N42" s="21">
        <f>IF(OR(B42="",E42="",I42=""),"",IFERROR(IF(B42+E42&lt;I42,"USO ANTERIOR AO REGISTRO",IF((B42+E42-I42)*24&lt;Parâmetros!$B$5,"ANTECEDÊNCIA INSUFICIENTE",IF(B42+E42-I42&gt;Parâmetros!$B$6,"FORA DA JANELA","OK"))),"REVISAR DADOS"))</f>
        <v/>
      </c>
      <c r="O42" s="21">
        <f>IF(H42="","",IF(H42="Cancelada",IF(OR(B42="",E42="",I42="",J42="",K42=""),"DADOS INCOMPLETOS",IFERROR(IF(J42&lt;I42,"ANTES DO REGISTRO",IF(J42&gt;B42+E42,"APÓS O INÍCIO",IF((B42+E42-J42)*24&lt;Parâmetros!$B$8,"FORA DO PRAZO","OK"))),"REVISAR DADOS")),IF(OR(J42&lt;&gt;"",K42&lt;&gt;""),"LIMPAR CANCELAMENTO","OK")))</f>
        <v/>
      </c>
      <c r="P42" s="18">
        <f>IF(COUNTA(A42:C42,G42:K42)=0,"",IF(COUNTA(A42:C42,G42:I42)&lt;6,"INCOMPLETA",IFERROR(IF(VLOOKUP(C42,Faixas!$A$5:$E$44,5,FALSE)&lt;&gt;"Sim","REVISAR FAIXA",IF(H42="Cancelada",IF(O42="OK","CANCELADA","REVISAR CANCELAMENTO"),IF(O42&lt;&gt;"OK","REVISAR CANCELAMENTO",IF(L42="CONFLITO","BLOQUEAR: CONFLITO",IF(M42&lt;&gt;"OK","REVISAR LIMITE",IF(N42&lt;&gt;"OK","REVISAR PRAZO",IF(H42="Solicitada","ANALISAR SOLICITAÇÃO","CONFIRMADA"))))))),"REVISAR FAIXA")))</f>
        <v/>
      </c>
    </row>
    <row r="43" ht="25" customHeight="1">
      <c r="A43" s="15" t="n"/>
      <c r="B43" s="16" t="n"/>
      <c r="C43" s="17" t="n"/>
      <c r="D43" s="18">
        <f>IF(C43="","",IFERROR(VLOOKUP(C43,Faixas!$A$5:$E$44,2,FALSE),"CÓDIGO INVÁLIDO"))</f>
        <v/>
      </c>
      <c r="E43" s="19">
        <f>IF(C43="","",IFERROR(VLOOKUP(C43,Faixas!$A$5:$E$44,3,FALSE),""))</f>
        <v/>
      </c>
      <c r="F43" s="19">
        <f>IF(C43="","",IFERROR(VLOOKUP(C43,Faixas!$A$5:$E$44,4,FALSE),""))</f>
        <v/>
      </c>
      <c r="G43" s="15" t="n"/>
      <c r="H43" s="17" t="n"/>
      <c r="I43" s="20" t="n"/>
      <c r="J43" s="20" t="n"/>
      <c r="K43" s="15" t="n"/>
      <c r="L43" s="21">
        <f>IF(OR(B43="",C43="",H43=""),"",IF(H43="Cancelada","LIBERADA",IF(COUNTIFS($B$5:$B$204,B43,$C$5:$C$204,C43,$H$5:$H$204,"Confirmada")+COUNTIFS($B$5:$B$204,B43,$C$5:$C$204,C43,$H$5:$H$204,"Solicitada")&gt;1,"CONFLITO","OK")))</f>
        <v/>
      </c>
      <c r="M43" s="21">
        <f>IF(OR(B43="",G43="",H43=""),"",IF(H43="Cancelada","N/A",IF(COUNTIFS($B$5:$B$204,B43,$G$5:$G$204,G43,$H$5:$H$204,"Confirmada")+COUNTIFS($B$5:$B$204,B43,$G$5:$G$204,G43,$H$5:$H$204,"Solicitada")&gt;Parâmetros!$B$7,"ACIMA DO LIMITE","OK")))</f>
        <v/>
      </c>
      <c r="N43" s="21">
        <f>IF(OR(B43="",E43="",I43=""),"",IFERROR(IF(B43+E43&lt;I43,"USO ANTERIOR AO REGISTRO",IF((B43+E43-I43)*24&lt;Parâmetros!$B$5,"ANTECEDÊNCIA INSUFICIENTE",IF(B43+E43-I43&gt;Parâmetros!$B$6,"FORA DA JANELA","OK"))),"REVISAR DADOS"))</f>
        <v/>
      </c>
      <c r="O43" s="21">
        <f>IF(H43="","",IF(H43="Cancelada",IF(OR(B43="",E43="",I43="",J43="",K43=""),"DADOS INCOMPLETOS",IFERROR(IF(J43&lt;I43,"ANTES DO REGISTRO",IF(J43&gt;B43+E43,"APÓS O INÍCIO",IF((B43+E43-J43)*24&lt;Parâmetros!$B$8,"FORA DO PRAZO","OK"))),"REVISAR DADOS")),IF(OR(J43&lt;&gt;"",K43&lt;&gt;""),"LIMPAR CANCELAMENTO","OK")))</f>
        <v/>
      </c>
      <c r="P43" s="18">
        <f>IF(COUNTA(A43:C43,G43:K43)=0,"",IF(COUNTA(A43:C43,G43:I43)&lt;6,"INCOMPLETA",IFERROR(IF(VLOOKUP(C43,Faixas!$A$5:$E$44,5,FALSE)&lt;&gt;"Sim","REVISAR FAIXA",IF(H43="Cancelada",IF(O43="OK","CANCELADA","REVISAR CANCELAMENTO"),IF(O43&lt;&gt;"OK","REVISAR CANCELAMENTO",IF(L43="CONFLITO","BLOQUEAR: CONFLITO",IF(M43&lt;&gt;"OK","REVISAR LIMITE",IF(N43&lt;&gt;"OK","REVISAR PRAZO",IF(H43="Solicitada","ANALISAR SOLICITAÇÃO","CONFIRMADA"))))))),"REVISAR FAIXA")))</f>
        <v/>
      </c>
    </row>
    <row r="44" ht="25" customHeight="1">
      <c r="A44" s="15" t="n"/>
      <c r="B44" s="16" t="n"/>
      <c r="C44" s="17" t="n"/>
      <c r="D44" s="18">
        <f>IF(C44="","",IFERROR(VLOOKUP(C44,Faixas!$A$5:$E$44,2,FALSE),"CÓDIGO INVÁLIDO"))</f>
        <v/>
      </c>
      <c r="E44" s="19">
        <f>IF(C44="","",IFERROR(VLOOKUP(C44,Faixas!$A$5:$E$44,3,FALSE),""))</f>
        <v/>
      </c>
      <c r="F44" s="19">
        <f>IF(C44="","",IFERROR(VLOOKUP(C44,Faixas!$A$5:$E$44,4,FALSE),""))</f>
        <v/>
      </c>
      <c r="G44" s="15" t="n"/>
      <c r="H44" s="17" t="n"/>
      <c r="I44" s="20" t="n"/>
      <c r="J44" s="20" t="n"/>
      <c r="K44" s="15" t="n"/>
      <c r="L44" s="21">
        <f>IF(OR(B44="",C44="",H44=""),"",IF(H44="Cancelada","LIBERADA",IF(COUNTIFS($B$5:$B$204,B44,$C$5:$C$204,C44,$H$5:$H$204,"Confirmada")+COUNTIFS($B$5:$B$204,B44,$C$5:$C$204,C44,$H$5:$H$204,"Solicitada")&gt;1,"CONFLITO","OK")))</f>
        <v/>
      </c>
      <c r="M44" s="21">
        <f>IF(OR(B44="",G44="",H44=""),"",IF(H44="Cancelada","N/A",IF(COUNTIFS($B$5:$B$204,B44,$G$5:$G$204,G44,$H$5:$H$204,"Confirmada")+COUNTIFS($B$5:$B$204,B44,$G$5:$G$204,G44,$H$5:$H$204,"Solicitada")&gt;Parâmetros!$B$7,"ACIMA DO LIMITE","OK")))</f>
        <v/>
      </c>
      <c r="N44" s="21">
        <f>IF(OR(B44="",E44="",I44=""),"",IFERROR(IF(B44+E44&lt;I44,"USO ANTERIOR AO REGISTRO",IF((B44+E44-I44)*24&lt;Parâmetros!$B$5,"ANTECEDÊNCIA INSUFICIENTE",IF(B44+E44-I44&gt;Parâmetros!$B$6,"FORA DA JANELA","OK"))),"REVISAR DADOS"))</f>
        <v/>
      </c>
      <c r="O44" s="21">
        <f>IF(H44="","",IF(H44="Cancelada",IF(OR(B44="",E44="",I44="",J44="",K44=""),"DADOS INCOMPLETOS",IFERROR(IF(J44&lt;I44,"ANTES DO REGISTRO",IF(J44&gt;B44+E44,"APÓS O INÍCIO",IF((B44+E44-J44)*24&lt;Parâmetros!$B$8,"FORA DO PRAZO","OK"))),"REVISAR DADOS")),IF(OR(J44&lt;&gt;"",K44&lt;&gt;""),"LIMPAR CANCELAMENTO","OK")))</f>
        <v/>
      </c>
      <c r="P44" s="18">
        <f>IF(COUNTA(A44:C44,G44:K44)=0,"",IF(COUNTA(A44:C44,G44:I44)&lt;6,"INCOMPLETA",IFERROR(IF(VLOOKUP(C44,Faixas!$A$5:$E$44,5,FALSE)&lt;&gt;"Sim","REVISAR FAIXA",IF(H44="Cancelada",IF(O44="OK","CANCELADA","REVISAR CANCELAMENTO"),IF(O44&lt;&gt;"OK","REVISAR CANCELAMENTO",IF(L44="CONFLITO","BLOQUEAR: CONFLITO",IF(M44&lt;&gt;"OK","REVISAR LIMITE",IF(N44&lt;&gt;"OK","REVISAR PRAZO",IF(H44="Solicitada","ANALISAR SOLICITAÇÃO","CONFIRMADA"))))))),"REVISAR FAIXA")))</f>
        <v/>
      </c>
    </row>
    <row r="45" ht="25" customHeight="1">
      <c r="A45" s="15" t="n"/>
      <c r="B45" s="16" t="n"/>
      <c r="C45" s="17" t="n"/>
      <c r="D45" s="18">
        <f>IF(C45="","",IFERROR(VLOOKUP(C45,Faixas!$A$5:$E$44,2,FALSE),"CÓDIGO INVÁLIDO"))</f>
        <v/>
      </c>
      <c r="E45" s="19">
        <f>IF(C45="","",IFERROR(VLOOKUP(C45,Faixas!$A$5:$E$44,3,FALSE),""))</f>
        <v/>
      </c>
      <c r="F45" s="19">
        <f>IF(C45="","",IFERROR(VLOOKUP(C45,Faixas!$A$5:$E$44,4,FALSE),""))</f>
        <v/>
      </c>
      <c r="G45" s="15" t="n"/>
      <c r="H45" s="17" t="n"/>
      <c r="I45" s="20" t="n"/>
      <c r="J45" s="20" t="n"/>
      <c r="K45" s="15" t="n"/>
      <c r="L45" s="21">
        <f>IF(OR(B45="",C45="",H45=""),"",IF(H45="Cancelada","LIBERADA",IF(COUNTIFS($B$5:$B$204,B45,$C$5:$C$204,C45,$H$5:$H$204,"Confirmada")+COUNTIFS($B$5:$B$204,B45,$C$5:$C$204,C45,$H$5:$H$204,"Solicitada")&gt;1,"CONFLITO","OK")))</f>
        <v/>
      </c>
      <c r="M45" s="21">
        <f>IF(OR(B45="",G45="",H45=""),"",IF(H45="Cancelada","N/A",IF(COUNTIFS($B$5:$B$204,B45,$G$5:$G$204,G45,$H$5:$H$204,"Confirmada")+COUNTIFS($B$5:$B$204,B45,$G$5:$G$204,G45,$H$5:$H$204,"Solicitada")&gt;Parâmetros!$B$7,"ACIMA DO LIMITE","OK")))</f>
        <v/>
      </c>
      <c r="N45" s="21">
        <f>IF(OR(B45="",E45="",I45=""),"",IFERROR(IF(B45+E45&lt;I45,"USO ANTERIOR AO REGISTRO",IF((B45+E45-I45)*24&lt;Parâmetros!$B$5,"ANTECEDÊNCIA INSUFICIENTE",IF(B45+E45-I45&gt;Parâmetros!$B$6,"FORA DA JANELA","OK"))),"REVISAR DADOS"))</f>
        <v/>
      </c>
      <c r="O45" s="21">
        <f>IF(H45="","",IF(H45="Cancelada",IF(OR(B45="",E45="",I45="",J45="",K45=""),"DADOS INCOMPLETOS",IFERROR(IF(J45&lt;I45,"ANTES DO REGISTRO",IF(J45&gt;B45+E45,"APÓS O INÍCIO",IF((B45+E45-J45)*24&lt;Parâmetros!$B$8,"FORA DO PRAZO","OK"))),"REVISAR DADOS")),IF(OR(J45&lt;&gt;"",K45&lt;&gt;""),"LIMPAR CANCELAMENTO","OK")))</f>
        <v/>
      </c>
      <c r="P45" s="18">
        <f>IF(COUNTA(A45:C45,G45:K45)=0,"",IF(COUNTA(A45:C45,G45:I45)&lt;6,"INCOMPLETA",IFERROR(IF(VLOOKUP(C45,Faixas!$A$5:$E$44,5,FALSE)&lt;&gt;"Sim","REVISAR FAIXA",IF(H45="Cancelada",IF(O45="OK","CANCELADA","REVISAR CANCELAMENTO"),IF(O45&lt;&gt;"OK","REVISAR CANCELAMENTO",IF(L45="CONFLITO","BLOQUEAR: CONFLITO",IF(M45&lt;&gt;"OK","REVISAR LIMITE",IF(N45&lt;&gt;"OK","REVISAR PRAZO",IF(H45="Solicitada","ANALISAR SOLICITAÇÃO","CONFIRMADA"))))))),"REVISAR FAIXA")))</f>
        <v/>
      </c>
    </row>
    <row r="46" ht="25" customHeight="1">
      <c r="A46" s="15" t="n"/>
      <c r="B46" s="16" t="n"/>
      <c r="C46" s="17" t="n"/>
      <c r="D46" s="18">
        <f>IF(C46="","",IFERROR(VLOOKUP(C46,Faixas!$A$5:$E$44,2,FALSE),"CÓDIGO INVÁLIDO"))</f>
        <v/>
      </c>
      <c r="E46" s="19">
        <f>IF(C46="","",IFERROR(VLOOKUP(C46,Faixas!$A$5:$E$44,3,FALSE),""))</f>
        <v/>
      </c>
      <c r="F46" s="19">
        <f>IF(C46="","",IFERROR(VLOOKUP(C46,Faixas!$A$5:$E$44,4,FALSE),""))</f>
        <v/>
      </c>
      <c r="G46" s="15" t="n"/>
      <c r="H46" s="17" t="n"/>
      <c r="I46" s="20" t="n"/>
      <c r="J46" s="20" t="n"/>
      <c r="K46" s="15" t="n"/>
      <c r="L46" s="21">
        <f>IF(OR(B46="",C46="",H46=""),"",IF(H46="Cancelada","LIBERADA",IF(COUNTIFS($B$5:$B$204,B46,$C$5:$C$204,C46,$H$5:$H$204,"Confirmada")+COUNTIFS($B$5:$B$204,B46,$C$5:$C$204,C46,$H$5:$H$204,"Solicitada")&gt;1,"CONFLITO","OK")))</f>
        <v/>
      </c>
      <c r="M46" s="21">
        <f>IF(OR(B46="",G46="",H46=""),"",IF(H46="Cancelada","N/A",IF(COUNTIFS($B$5:$B$204,B46,$G$5:$G$204,G46,$H$5:$H$204,"Confirmada")+COUNTIFS($B$5:$B$204,B46,$G$5:$G$204,G46,$H$5:$H$204,"Solicitada")&gt;Parâmetros!$B$7,"ACIMA DO LIMITE","OK")))</f>
        <v/>
      </c>
      <c r="N46" s="21">
        <f>IF(OR(B46="",E46="",I46=""),"",IFERROR(IF(B46+E46&lt;I46,"USO ANTERIOR AO REGISTRO",IF((B46+E46-I46)*24&lt;Parâmetros!$B$5,"ANTECEDÊNCIA INSUFICIENTE",IF(B46+E46-I46&gt;Parâmetros!$B$6,"FORA DA JANELA","OK"))),"REVISAR DADOS"))</f>
        <v/>
      </c>
      <c r="O46" s="21">
        <f>IF(H46="","",IF(H46="Cancelada",IF(OR(B46="",E46="",I46="",J46="",K46=""),"DADOS INCOMPLETOS",IFERROR(IF(J46&lt;I46,"ANTES DO REGISTRO",IF(J46&gt;B46+E46,"APÓS O INÍCIO",IF((B46+E46-J46)*24&lt;Parâmetros!$B$8,"FORA DO PRAZO","OK"))),"REVISAR DADOS")),IF(OR(J46&lt;&gt;"",K46&lt;&gt;""),"LIMPAR CANCELAMENTO","OK")))</f>
        <v/>
      </c>
      <c r="P46" s="18">
        <f>IF(COUNTA(A46:C46,G46:K46)=0,"",IF(COUNTA(A46:C46,G46:I46)&lt;6,"INCOMPLETA",IFERROR(IF(VLOOKUP(C46,Faixas!$A$5:$E$44,5,FALSE)&lt;&gt;"Sim","REVISAR FAIXA",IF(H46="Cancelada",IF(O46="OK","CANCELADA","REVISAR CANCELAMENTO"),IF(O46&lt;&gt;"OK","REVISAR CANCELAMENTO",IF(L46="CONFLITO","BLOQUEAR: CONFLITO",IF(M46&lt;&gt;"OK","REVISAR LIMITE",IF(N46&lt;&gt;"OK","REVISAR PRAZO",IF(H46="Solicitada","ANALISAR SOLICITAÇÃO","CONFIRMADA"))))))),"REVISAR FAIXA")))</f>
        <v/>
      </c>
    </row>
    <row r="47" ht="25" customHeight="1">
      <c r="A47" s="15" t="n"/>
      <c r="B47" s="16" t="n"/>
      <c r="C47" s="17" t="n"/>
      <c r="D47" s="18">
        <f>IF(C47="","",IFERROR(VLOOKUP(C47,Faixas!$A$5:$E$44,2,FALSE),"CÓDIGO INVÁLIDO"))</f>
        <v/>
      </c>
      <c r="E47" s="19">
        <f>IF(C47="","",IFERROR(VLOOKUP(C47,Faixas!$A$5:$E$44,3,FALSE),""))</f>
        <v/>
      </c>
      <c r="F47" s="19">
        <f>IF(C47="","",IFERROR(VLOOKUP(C47,Faixas!$A$5:$E$44,4,FALSE),""))</f>
        <v/>
      </c>
      <c r="G47" s="15" t="n"/>
      <c r="H47" s="17" t="n"/>
      <c r="I47" s="20" t="n"/>
      <c r="J47" s="20" t="n"/>
      <c r="K47" s="15" t="n"/>
      <c r="L47" s="21">
        <f>IF(OR(B47="",C47="",H47=""),"",IF(H47="Cancelada","LIBERADA",IF(COUNTIFS($B$5:$B$204,B47,$C$5:$C$204,C47,$H$5:$H$204,"Confirmada")+COUNTIFS($B$5:$B$204,B47,$C$5:$C$204,C47,$H$5:$H$204,"Solicitada")&gt;1,"CONFLITO","OK")))</f>
        <v/>
      </c>
      <c r="M47" s="21">
        <f>IF(OR(B47="",G47="",H47=""),"",IF(H47="Cancelada","N/A",IF(COUNTIFS($B$5:$B$204,B47,$G$5:$G$204,G47,$H$5:$H$204,"Confirmada")+COUNTIFS($B$5:$B$204,B47,$G$5:$G$204,G47,$H$5:$H$204,"Solicitada")&gt;Parâmetros!$B$7,"ACIMA DO LIMITE","OK")))</f>
        <v/>
      </c>
      <c r="N47" s="21">
        <f>IF(OR(B47="",E47="",I47=""),"",IFERROR(IF(B47+E47&lt;I47,"USO ANTERIOR AO REGISTRO",IF((B47+E47-I47)*24&lt;Parâmetros!$B$5,"ANTECEDÊNCIA INSUFICIENTE",IF(B47+E47-I47&gt;Parâmetros!$B$6,"FORA DA JANELA","OK"))),"REVISAR DADOS"))</f>
        <v/>
      </c>
      <c r="O47" s="21">
        <f>IF(H47="","",IF(H47="Cancelada",IF(OR(B47="",E47="",I47="",J47="",K47=""),"DADOS INCOMPLETOS",IFERROR(IF(J47&lt;I47,"ANTES DO REGISTRO",IF(J47&gt;B47+E47,"APÓS O INÍCIO",IF((B47+E47-J47)*24&lt;Parâmetros!$B$8,"FORA DO PRAZO","OK"))),"REVISAR DADOS")),IF(OR(J47&lt;&gt;"",K47&lt;&gt;""),"LIMPAR CANCELAMENTO","OK")))</f>
        <v/>
      </c>
      <c r="P47" s="18">
        <f>IF(COUNTA(A47:C47,G47:K47)=0,"",IF(COUNTA(A47:C47,G47:I47)&lt;6,"INCOMPLETA",IFERROR(IF(VLOOKUP(C47,Faixas!$A$5:$E$44,5,FALSE)&lt;&gt;"Sim","REVISAR FAIXA",IF(H47="Cancelada",IF(O47="OK","CANCELADA","REVISAR CANCELAMENTO"),IF(O47&lt;&gt;"OK","REVISAR CANCELAMENTO",IF(L47="CONFLITO","BLOQUEAR: CONFLITO",IF(M47&lt;&gt;"OK","REVISAR LIMITE",IF(N47&lt;&gt;"OK","REVISAR PRAZO",IF(H47="Solicitada","ANALISAR SOLICITAÇÃO","CONFIRMADA"))))))),"REVISAR FAIXA")))</f>
        <v/>
      </c>
    </row>
    <row r="48" ht="25" customHeight="1">
      <c r="A48" s="15" t="n"/>
      <c r="B48" s="16" t="n"/>
      <c r="C48" s="17" t="n"/>
      <c r="D48" s="18">
        <f>IF(C48="","",IFERROR(VLOOKUP(C48,Faixas!$A$5:$E$44,2,FALSE),"CÓDIGO INVÁLIDO"))</f>
        <v/>
      </c>
      <c r="E48" s="19">
        <f>IF(C48="","",IFERROR(VLOOKUP(C48,Faixas!$A$5:$E$44,3,FALSE),""))</f>
        <v/>
      </c>
      <c r="F48" s="19">
        <f>IF(C48="","",IFERROR(VLOOKUP(C48,Faixas!$A$5:$E$44,4,FALSE),""))</f>
        <v/>
      </c>
      <c r="G48" s="15" t="n"/>
      <c r="H48" s="17" t="n"/>
      <c r="I48" s="20" t="n"/>
      <c r="J48" s="20" t="n"/>
      <c r="K48" s="15" t="n"/>
      <c r="L48" s="21">
        <f>IF(OR(B48="",C48="",H48=""),"",IF(H48="Cancelada","LIBERADA",IF(COUNTIFS($B$5:$B$204,B48,$C$5:$C$204,C48,$H$5:$H$204,"Confirmada")+COUNTIFS($B$5:$B$204,B48,$C$5:$C$204,C48,$H$5:$H$204,"Solicitada")&gt;1,"CONFLITO","OK")))</f>
        <v/>
      </c>
      <c r="M48" s="21">
        <f>IF(OR(B48="",G48="",H48=""),"",IF(H48="Cancelada","N/A",IF(COUNTIFS($B$5:$B$204,B48,$G$5:$G$204,G48,$H$5:$H$204,"Confirmada")+COUNTIFS($B$5:$B$204,B48,$G$5:$G$204,G48,$H$5:$H$204,"Solicitada")&gt;Parâmetros!$B$7,"ACIMA DO LIMITE","OK")))</f>
        <v/>
      </c>
      <c r="N48" s="21">
        <f>IF(OR(B48="",E48="",I48=""),"",IFERROR(IF(B48+E48&lt;I48,"USO ANTERIOR AO REGISTRO",IF((B48+E48-I48)*24&lt;Parâmetros!$B$5,"ANTECEDÊNCIA INSUFICIENTE",IF(B48+E48-I48&gt;Parâmetros!$B$6,"FORA DA JANELA","OK"))),"REVISAR DADOS"))</f>
        <v/>
      </c>
      <c r="O48" s="21">
        <f>IF(H48="","",IF(H48="Cancelada",IF(OR(B48="",E48="",I48="",J48="",K48=""),"DADOS INCOMPLETOS",IFERROR(IF(J48&lt;I48,"ANTES DO REGISTRO",IF(J48&gt;B48+E48,"APÓS O INÍCIO",IF((B48+E48-J48)*24&lt;Parâmetros!$B$8,"FORA DO PRAZO","OK"))),"REVISAR DADOS")),IF(OR(J48&lt;&gt;"",K48&lt;&gt;""),"LIMPAR CANCELAMENTO","OK")))</f>
        <v/>
      </c>
      <c r="P48" s="18">
        <f>IF(COUNTA(A48:C48,G48:K48)=0,"",IF(COUNTA(A48:C48,G48:I48)&lt;6,"INCOMPLETA",IFERROR(IF(VLOOKUP(C48,Faixas!$A$5:$E$44,5,FALSE)&lt;&gt;"Sim","REVISAR FAIXA",IF(H48="Cancelada",IF(O48="OK","CANCELADA","REVISAR CANCELAMENTO"),IF(O48&lt;&gt;"OK","REVISAR CANCELAMENTO",IF(L48="CONFLITO","BLOQUEAR: CONFLITO",IF(M48&lt;&gt;"OK","REVISAR LIMITE",IF(N48&lt;&gt;"OK","REVISAR PRAZO",IF(H48="Solicitada","ANALISAR SOLICITAÇÃO","CONFIRMADA"))))))),"REVISAR FAIXA")))</f>
        <v/>
      </c>
    </row>
    <row r="49" ht="25" customHeight="1">
      <c r="A49" s="15" t="n"/>
      <c r="B49" s="16" t="n"/>
      <c r="C49" s="17" t="n"/>
      <c r="D49" s="18">
        <f>IF(C49="","",IFERROR(VLOOKUP(C49,Faixas!$A$5:$E$44,2,FALSE),"CÓDIGO INVÁLIDO"))</f>
        <v/>
      </c>
      <c r="E49" s="19">
        <f>IF(C49="","",IFERROR(VLOOKUP(C49,Faixas!$A$5:$E$44,3,FALSE),""))</f>
        <v/>
      </c>
      <c r="F49" s="19">
        <f>IF(C49="","",IFERROR(VLOOKUP(C49,Faixas!$A$5:$E$44,4,FALSE),""))</f>
        <v/>
      </c>
      <c r="G49" s="15" t="n"/>
      <c r="H49" s="17" t="n"/>
      <c r="I49" s="20" t="n"/>
      <c r="J49" s="20" t="n"/>
      <c r="K49" s="15" t="n"/>
      <c r="L49" s="21">
        <f>IF(OR(B49="",C49="",H49=""),"",IF(H49="Cancelada","LIBERADA",IF(COUNTIFS($B$5:$B$204,B49,$C$5:$C$204,C49,$H$5:$H$204,"Confirmada")+COUNTIFS($B$5:$B$204,B49,$C$5:$C$204,C49,$H$5:$H$204,"Solicitada")&gt;1,"CONFLITO","OK")))</f>
        <v/>
      </c>
      <c r="M49" s="21">
        <f>IF(OR(B49="",G49="",H49=""),"",IF(H49="Cancelada","N/A",IF(COUNTIFS($B$5:$B$204,B49,$G$5:$G$204,G49,$H$5:$H$204,"Confirmada")+COUNTIFS($B$5:$B$204,B49,$G$5:$G$204,G49,$H$5:$H$204,"Solicitada")&gt;Parâmetros!$B$7,"ACIMA DO LIMITE","OK")))</f>
        <v/>
      </c>
      <c r="N49" s="21">
        <f>IF(OR(B49="",E49="",I49=""),"",IFERROR(IF(B49+E49&lt;I49,"USO ANTERIOR AO REGISTRO",IF((B49+E49-I49)*24&lt;Parâmetros!$B$5,"ANTECEDÊNCIA INSUFICIENTE",IF(B49+E49-I49&gt;Parâmetros!$B$6,"FORA DA JANELA","OK"))),"REVISAR DADOS"))</f>
        <v/>
      </c>
      <c r="O49" s="21">
        <f>IF(H49="","",IF(H49="Cancelada",IF(OR(B49="",E49="",I49="",J49="",K49=""),"DADOS INCOMPLETOS",IFERROR(IF(J49&lt;I49,"ANTES DO REGISTRO",IF(J49&gt;B49+E49,"APÓS O INÍCIO",IF((B49+E49-J49)*24&lt;Parâmetros!$B$8,"FORA DO PRAZO","OK"))),"REVISAR DADOS")),IF(OR(J49&lt;&gt;"",K49&lt;&gt;""),"LIMPAR CANCELAMENTO","OK")))</f>
        <v/>
      </c>
      <c r="P49" s="18">
        <f>IF(COUNTA(A49:C49,G49:K49)=0,"",IF(COUNTA(A49:C49,G49:I49)&lt;6,"INCOMPLETA",IFERROR(IF(VLOOKUP(C49,Faixas!$A$5:$E$44,5,FALSE)&lt;&gt;"Sim","REVISAR FAIXA",IF(H49="Cancelada",IF(O49="OK","CANCELADA","REVISAR CANCELAMENTO"),IF(O49&lt;&gt;"OK","REVISAR CANCELAMENTO",IF(L49="CONFLITO","BLOQUEAR: CONFLITO",IF(M49&lt;&gt;"OK","REVISAR LIMITE",IF(N49&lt;&gt;"OK","REVISAR PRAZO",IF(H49="Solicitada","ANALISAR SOLICITAÇÃO","CONFIRMADA"))))))),"REVISAR FAIXA")))</f>
        <v/>
      </c>
    </row>
    <row r="50" ht="25" customHeight="1">
      <c r="A50" s="15" t="n"/>
      <c r="B50" s="16" t="n"/>
      <c r="C50" s="17" t="n"/>
      <c r="D50" s="18">
        <f>IF(C50="","",IFERROR(VLOOKUP(C50,Faixas!$A$5:$E$44,2,FALSE),"CÓDIGO INVÁLIDO"))</f>
        <v/>
      </c>
      <c r="E50" s="19">
        <f>IF(C50="","",IFERROR(VLOOKUP(C50,Faixas!$A$5:$E$44,3,FALSE),""))</f>
        <v/>
      </c>
      <c r="F50" s="19">
        <f>IF(C50="","",IFERROR(VLOOKUP(C50,Faixas!$A$5:$E$44,4,FALSE),""))</f>
        <v/>
      </c>
      <c r="G50" s="15" t="n"/>
      <c r="H50" s="17" t="n"/>
      <c r="I50" s="20" t="n"/>
      <c r="J50" s="20" t="n"/>
      <c r="K50" s="15" t="n"/>
      <c r="L50" s="21">
        <f>IF(OR(B50="",C50="",H50=""),"",IF(H50="Cancelada","LIBERADA",IF(COUNTIFS($B$5:$B$204,B50,$C$5:$C$204,C50,$H$5:$H$204,"Confirmada")+COUNTIFS($B$5:$B$204,B50,$C$5:$C$204,C50,$H$5:$H$204,"Solicitada")&gt;1,"CONFLITO","OK")))</f>
        <v/>
      </c>
      <c r="M50" s="21">
        <f>IF(OR(B50="",G50="",H50=""),"",IF(H50="Cancelada","N/A",IF(COUNTIFS($B$5:$B$204,B50,$G$5:$G$204,G50,$H$5:$H$204,"Confirmada")+COUNTIFS($B$5:$B$204,B50,$G$5:$G$204,G50,$H$5:$H$204,"Solicitada")&gt;Parâmetros!$B$7,"ACIMA DO LIMITE","OK")))</f>
        <v/>
      </c>
      <c r="N50" s="21">
        <f>IF(OR(B50="",E50="",I50=""),"",IFERROR(IF(B50+E50&lt;I50,"USO ANTERIOR AO REGISTRO",IF((B50+E50-I50)*24&lt;Parâmetros!$B$5,"ANTECEDÊNCIA INSUFICIENTE",IF(B50+E50-I50&gt;Parâmetros!$B$6,"FORA DA JANELA","OK"))),"REVISAR DADOS"))</f>
        <v/>
      </c>
      <c r="O50" s="21">
        <f>IF(H50="","",IF(H50="Cancelada",IF(OR(B50="",E50="",I50="",J50="",K50=""),"DADOS INCOMPLETOS",IFERROR(IF(J50&lt;I50,"ANTES DO REGISTRO",IF(J50&gt;B50+E50,"APÓS O INÍCIO",IF((B50+E50-J50)*24&lt;Parâmetros!$B$8,"FORA DO PRAZO","OK"))),"REVISAR DADOS")),IF(OR(J50&lt;&gt;"",K50&lt;&gt;""),"LIMPAR CANCELAMENTO","OK")))</f>
        <v/>
      </c>
      <c r="P50" s="18">
        <f>IF(COUNTA(A50:C50,G50:K50)=0,"",IF(COUNTA(A50:C50,G50:I50)&lt;6,"INCOMPLETA",IFERROR(IF(VLOOKUP(C50,Faixas!$A$5:$E$44,5,FALSE)&lt;&gt;"Sim","REVISAR FAIXA",IF(H50="Cancelada",IF(O50="OK","CANCELADA","REVISAR CANCELAMENTO"),IF(O50&lt;&gt;"OK","REVISAR CANCELAMENTO",IF(L50="CONFLITO","BLOQUEAR: CONFLITO",IF(M50&lt;&gt;"OK","REVISAR LIMITE",IF(N50&lt;&gt;"OK","REVISAR PRAZO",IF(H50="Solicitada","ANALISAR SOLICITAÇÃO","CONFIRMADA"))))))),"REVISAR FAIXA")))</f>
        <v/>
      </c>
    </row>
    <row r="51" ht="25" customHeight="1">
      <c r="A51" s="15" t="n"/>
      <c r="B51" s="16" t="n"/>
      <c r="C51" s="17" t="n"/>
      <c r="D51" s="18">
        <f>IF(C51="","",IFERROR(VLOOKUP(C51,Faixas!$A$5:$E$44,2,FALSE),"CÓDIGO INVÁLIDO"))</f>
        <v/>
      </c>
      <c r="E51" s="19">
        <f>IF(C51="","",IFERROR(VLOOKUP(C51,Faixas!$A$5:$E$44,3,FALSE),""))</f>
        <v/>
      </c>
      <c r="F51" s="19">
        <f>IF(C51="","",IFERROR(VLOOKUP(C51,Faixas!$A$5:$E$44,4,FALSE),""))</f>
        <v/>
      </c>
      <c r="G51" s="15" t="n"/>
      <c r="H51" s="17" t="n"/>
      <c r="I51" s="20" t="n"/>
      <c r="J51" s="20" t="n"/>
      <c r="K51" s="15" t="n"/>
      <c r="L51" s="21">
        <f>IF(OR(B51="",C51="",H51=""),"",IF(H51="Cancelada","LIBERADA",IF(COUNTIFS($B$5:$B$204,B51,$C$5:$C$204,C51,$H$5:$H$204,"Confirmada")+COUNTIFS($B$5:$B$204,B51,$C$5:$C$204,C51,$H$5:$H$204,"Solicitada")&gt;1,"CONFLITO","OK")))</f>
        <v/>
      </c>
      <c r="M51" s="21">
        <f>IF(OR(B51="",G51="",H51=""),"",IF(H51="Cancelada","N/A",IF(COUNTIFS($B$5:$B$204,B51,$G$5:$G$204,G51,$H$5:$H$204,"Confirmada")+COUNTIFS($B$5:$B$204,B51,$G$5:$G$204,G51,$H$5:$H$204,"Solicitada")&gt;Parâmetros!$B$7,"ACIMA DO LIMITE","OK")))</f>
        <v/>
      </c>
      <c r="N51" s="21">
        <f>IF(OR(B51="",E51="",I51=""),"",IFERROR(IF(B51+E51&lt;I51,"USO ANTERIOR AO REGISTRO",IF((B51+E51-I51)*24&lt;Parâmetros!$B$5,"ANTECEDÊNCIA INSUFICIENTE",IF(B51+E51-I51&gt;Parâmetros!$B$6,"FORA DA JANELA","OK"))),"REVISAR DADOS"))</f>
        <v/>
      </c>
      <c r="O51" s="21">
        <f>IF(H51="","",IF(H51="Cancelada",IF(OR(B51="",E51="",I51="",J51="",K51=""),"DADOS INCOMPLETOS",IFERROR(IF(J51&lt;I51,"ANTES DO REGISTRO",IF(J51&gt;B51+E51,"APÓS O INÍCIO",IF((B51+E51-J51)*24&lt;Parâmetros!$B$8,"FORA DO PRAZO","OK"))),"REVISAR DADOS")),IF(OR(J51&lt;&gt;"",K51&lt;&gt;""),"LIMPAR CANCELAMENTO","OK")))</f>
        <v/>
      </c>
      <c r="P51" s="18">
        <f>IF(COUNTA(A51:C51,G51:K51)=0,"",IF(COUNTA(A51:C51,G51:I51)&lt;6,"INCOMPLETA",IFERROR(IF(VLOOKUP(C51,Faixas!$A$5:$E$44,5,FALSE)&lt;&gt;"Sim","REVISAR FAIXA",IF(H51="Cancelada",IF(O51="OK","CANCELADA","REVISAR CANCELAMENTO"),IF(O51&lt;&gt;"OK","REVISAR CANCELAMENTO",IF(L51="CONFLITO","BLOQUEAR: CONFLITO",IF(M51&lt;&gt;"OK","REVISAR LIMITE",IF(N51&lt;&gt;"OK","REVISAR PRAZO",IF(H51="Solicitada","ANALISAR SOLICITAÇÃO","CONFIRMADA"))))))),"REVISAR FAIXA")))</f>
        <v/>
      </c>
    </row>
    <row r="52" ht="25" customHeight="1">
      <c r="A52" s="15" t="n"/>
      <c r="B52" s="16" t="n"/>
      <c r="C52" s="17" t="n"/>
      <c r="D52" s="18">
        <f>IF(C52="","",IFERROR(VLOOKUP(C52,Faixas!$A$5:$E$44,2,FALSE),"CÓDIGO INVÁLIDO"))</f>
        <v/>
      </c>
      <c r="E52" s="19">
        <f>IF(C52="","",IFERROR(VLOOKUP(C52,Faixas!$A$5:$E$44,3,FALSE),""))</f>
        <v/>
      </c>
      <c r="F52" s="19">
        <f>IF(C52="","",IFERROR(VLOOKUP(C52,Faixas!$A$5:$E$44,4,FALSE),""))</f>
        <v/>
      </c>
      <c r="G52" s="15" t="n"/>
      <c r="H52" s="17" t="n"/>
      <c r="I52" s="20" t="n"/>
      <c r="J52" s="20" t="n"/>
      <c r="K52" s="15" t="n"/>
      <c r="L52" s="21">
        <f>IF(OR(B52="",C52="",H52=""),"",IF(H52="Cancelada","LIBERADA",IF(COUNTIFS($B$5:$B$204,B52,$C$5:$C$204,C52,$H$5:$H$204,"Confirmada")+COUNTIFS($B$5:$B$204,B52,$C$5:$C$204,C52,$H$5:$H$204,"Solicitada")&gt;1,"CONFLITO","OK")))</f>
        <v/>
      </c>
      <c r="M52" s="21">
        <f>IF(OR(B52="",G52="",H52=""),"",IF(H52="Cancelada","N/A",IF(COUNTIFS($B$5:$B$204,B52,$G$5:$G$204,G52,$H$5:$H$204,"Confirmada")+COUNTIFS($B$5:$B$204,B52,$G$5:$G$204,G52,$H$5:$H$204,"Solicitada")&gt;Parâmetros!$B$7,"ACIMA DO LIMITE","OK")))</f>
        <v/>
      </c>
      <c r="N52" s="21">
        <f>IF(OR(B52="",E52="",I52=""),"",IFERROR(IF(B52+E52&lt;I52,"USO ANTERIOR AO REGISTRO",IF((B52+E52-I52)*24&lt;Parâmetros!$B$5,"ANTECEDÊNCIA INSUFICIENTE",IF(B52+E52-I52&gt;Parâmetros!$B$6,"FORA DA JANELA","OK"))),"REVISAR DADOS"))</f>
        <v/>
      </c>
      <c r="O52" s="21">
        <f>IF(H52="","",IF(H52="Cancelada",IF(OR(B52="",E52="",I52="",J52="",K52=""),"DADOS INCOMPLETOS",IFERROR(IF(J52&lt;I52,"ANTES DO REGISTRO",IF(J52&gt;B52+E52,"APÓS O INÍCIO",IF((B52+E52-J52)*24&lt;Parâmetros!$B$8,"FORA DO PRAZO","OK"))),"REVISAR DADOS")),IF(OR(J52&lt;&gt;"",K52&lt;&gt;""),"LIMPAR CANCELAMENTO","OK")))</f>
        <v/>
      </c>
      <c r="P52" s="18">
        <f>IF(COUNTA(A52:C52,G52:K52)=0,"",IF(COUNTA(A52:C52,G52:I52)&lt;6,"INCOMPLETA",IFERROR(IF(VLOOKUP(C52,Faixas!$A$5:$E$44,5,FALSE)&lt;&gt;"Sim","REVISAR FAIXA",IF(H52="Cancelada",IF(O52="OK","CANCELADA","REVISAR CANCELAMENTO"),IF(O52&lt;&gt;"OK","REVISAR CANCELAMENTO",IF(L52="CONFLITO","BLOQUEAR: CONFLITO",IF(M52&lt;&gt;"OK","REVISAR LIMITE",IF(N52&lt;&gt;"OK","REVISAR PRAZO",IF(H52="Solicitada","ANALISAR SOLICITAÇÃO","CONFIRMADA"))))))),"REVISAR FAIXA")))</f>
        <v/>
      </c>
    </row>
    <row r="53" ht="25" customHeight="1">
      <c r="A53" s="15" t="n"/>
      <c r="B53" s="16" t="n"/>
      <c r="C53" s="17" t="n"/>
      <c r="D53" s="18">
        <f>IF(C53="","",IFERROR(VLOOKUP(C53,Faixas!$A$5:$E$44,2,FALSE),"CÓDIGO INVÁLIDO"))</f>
        <v/>
      </c>
      <c r="E53" s="19">
        <f>IF(C53="","",IFERROR(VLOOKUP(C53,Faixas!$A$5:$E$44,3,FALSE),""))</f>
        <v/>
      </c>
      <c r="F53" s="19">
        <f>IF(C53="","",IFERROR(VLOOKUP(C53,Faixas!$A$5:$E$44,4,FALSE),""))</f>
        <v/>
      </c>
      <c r="G53" s="15" t="n"/>
      <c r="H53" s="17" t="n"/>
      <c r="I53" s="20" t="n"/>
      <c r="J53" s="20" t="n"/>
      <c r="K53" s="15" t="n"/>
      <c r="L53" s="21">
        <f>IF(OR(B53="",C53="",H53=""),"",IF(H53="Cancelada","LIBERADA",IF(COUNTIFS($B$5:$B$204,B53,$C$5:$C$204,C53,$H$5:$H$204,"Confirmada")+COUNTIFS($B$5:$B$204,B53,$C$5:$C$204,C53,$H$5:$H$204,"Solicitada")&gt;1,"CONFLITO","OK")))</f>
        <v/>
      </c>
      <c r="M53" s="21">
        <f>IF(OR(B53="",G53="",H53=""),"",IF(H53="Cancelada","N/A",IF(COUNTIFS($B$5:$B$204,B53,$G$5:$G$204,G53,$H$5:$H$204,"Confirmada")+COUNTIFS($B$5:$B$204,B53,$G$5:$G$204,G53,$H$5:$H$204,"Solicitada")&gt;Parâmetros!$B$7,"ACIMA DO LIMITE","OK")))</f>
        <v/>
      </c>
      <c r="N53" s="21">
        <f>IF(OR(B53="",E53="",I53=""),"",IFERROR(IF(B53+E53&lt;I53,"USO ANTERIOR AO REGISTRO",IF((B53+E53-I53)*24&lt;Parâmetros!$B$5,"ANTECEDÊNCIA INSUFICIENTE",IF(B53+E53-I53&gt;Parâmetros!$B$6,"FORA DA JANELA","OK"))),"REVISAR DADOS"))</f>
        <v/>
      </c>
      <c r="O53" s="21">
        <f>IF(H53="","",IF(H53="Cancelada",IF(OR(B53="",E53="",I53="",J53="",K53=""),"DADOS INCOMPLETOS",IFERROR(IF(J53&lt;I53,"ANTES DO REGISTRO",IF(J53&gt;B53+E53,"APÓS O INÍCIO",IF((B53+E53-J53)*24&lt;Parâmetros!$B$8,"FORA DO PRAZO","OK"))),"REVISAR DADOS")),IF(OR(J53&lt;&gt;"",K53&lt;&gt;""),"LIMPAR CANCELAMENTO","OK")))</f>
        <v/>
      </c>
      <c r="P53" s="18">
        <f>IF(COUNTA(A53:C53,G53:K53)=0,"",IF(COUNTA(A53:C53,G53:I53)&lt;6,"INCOMPLETA",IFERROR(IF(VLOOKUP(C53,Faixas!$A$5:$E$44,5,FALSE)&lt;&gt;"Sim","REVISAR FAIXA",IF(H53="Cancelada",IF(O53="OK","CANCELADA","REVISAR CANCELAMENTO"),IF(O53&lt;&gt;"OK","REVISAR CANCELAMENTO",IF(L53="CONFLITO","BLOQUEAR: CONFLITO",IF(M53&lt;&gt;"OK","REVISAR LIMITE",IF(N53&lt;&gt;"OK","REVISAR PRAZO",IF(H53="Solicitada","ANALISAR SOLICITAÇÃO","CONFIRMADA"))))))),"REVISAR FAIXA")))</f>
        <v/>
      </c>
    </row>
    <row r="54" ht="25" customHeight="1">
      <c r="A54" s="15" t="n"/>
      <c r="B54" s="16" t="n"/>
      <c r="C54" s="17" t="n"/>
      <c r="D54" s="18">
        <f>IF(C54="","",IFERROR(VLOOKUP(C54,Faixas!$A$5:$E$44,2,FALSE),"CÓDIGO INVÁLIDO"))</f>
        <v/>
      </c>
      <c r="E54" s="19">
        <f>IF(C54="","",IFERROR(VLOOKUP(C54,Faixas!$A$5:$E$44,3,FALSE),""))</f>
        <v/>
      </c>
      <c r="F54" s="19">
        <f>IF(C54="","",IFERROR(VLOOKUP(C54,Faixas!$A$5:$E$44,4,FALSE),""))</f>
        <v/>
      </c>
      <c r="G54" s="15" t="n"/>
      <c r="H54" s="17" t="n"/>
      <c r="I54" s="20" t="n"/>
      <c r="J54" s="20" t="n"/>
      <c r="K54" s="15" t="n"/>
      <c r="L54" s="21">
        <f>IF(OR(B54="",C54="",H54=""),"",IF(H54="Cancelada","LIBERADA",IF(COUNTIFS($B$5:$B$204,B54,$C$5:$C$204,C54,$H$5:$H$204,"Confirmada")+COUNTIFS($B$5:$B$204,B54,$C$5:$C$204,C54,$H$5:$H$204,"Solicitada")&gt;1,"CONFLITO","OK")))</f>
        <v/>
      </c>
      <c r="M54" s="21">
        <f>IF(OR(B54="",G54="",H54=""),"",IF(H54="Cancelada","N/A",IF(COUNTIFS($B$5:$B$204,B54,$G$5:$G$204,G54,$H$5:$H$204,"Confirmada")+COUNTIFS($B$5:$B$204,B54,$G$5:$G$204,G54,$H$5:$H$204,"Solicitada")&gt;Parâmetros!$B$7,"ACIMA DO LIMITE","OK")))</f>
        <v/>
      </c>
      <c r="N54" s="21">
        <f>IF(OR(B54="",E54="",I54=""),"",IFERROR(IF(B54+E54&lt;I54,"USO ANTERIOR AO REGISTRO",IF((B54+E54-I54)*24&lt;Parâmetros!$B$5,"ANTECEDÊNCIA INSUFICIENTE",IF(B54+E54-I54&gt;Parâmetros!$B$6,"FORA DA JANELA","OK"))),"REVISAR DADOS"))</f>
        <v/>
      </c>
      <c r="O54" s="21">
        <f>IF(H54="","",IF(H54="Cancelada",IF(OR(B54="",E54="",I54="",J54="",K54=""),"DADOS INCOMPLETOS",IFERROR(IF(J54&lt;I54,"ANTES DO REGISTRO",IF(J54&gt;B54+E54,"APÓS O INÍCIO",IF((B54+E54-J54)*24&lt;Parâmetros!$B$8,"FORA DO PRAZO","OK"))),"REVISAR DADOS")),IF(OR(J54&lt;&gt;"",K54&lt;&gt;""),"LIMPAR CANCELAMENTO","OK")))</f>
        <v/>
      </c>
      <c r="P54" s="18">
        <f>IF(COUNTA(A54:C54,G54:K54)=0,"",IF(COUNTA(A54:C54,G54:I54)&lt;6,"INCOMPLETA",IFERROR(IF(VLOOKUP(C54,Faixas!$A$5:$E$44,5,FALSE)&lt;&gt;"Sim","REVISAR FAIXA",IF(H54="Cancelada",IF(O54="OK","CANCELADA","REVISAR CANCELAMENTO"),IF(O54&lt;&gt;"OK","REVISAR CANCELAMENTO",IF(L54="CONFLITO","BLOQUEAR: CONFLITO",IF(M54&lt;&gt;"OK","REVISAR LIMITE",IF(N54&lt;&gt;"OK","REVISAR PRAZO",IF(H54="Solicitada","ANALISAR SOLICITAÇÃO","CONFIRMADA"))))))),"REVISAR FAIXA")))</f>
        <v/>
      </c>
    </row>
    <row r="55" ht="25" customHeight="1">
      <c r="A55" s="15" t="n"/>
      <c r="B55" s="16" t="n"/>
      <c r="C55" s="17" t="n"/>
      <c r="D55" s="18">
        <f>IF(C55="","",IFERROR(VLOOKUP(C55,Faixas!$A$5:$E$44,2,FALSE),"CÓDIGO INVÁLIDO"))</f>
        <v/>
      </c>
      <c r="E55" s="19">
        <f>IF(C55="","",IFERROR(VLOOKUP(C55,Faixas!$A$5:$E$44,3,FALSE),""))</f>
        <v/>
      </c>
      <c r="F55" s="19">
        <f>IF(C55="","",IFERROR(VLOOKUP(C55,Faixas!$A$5:$E$44,4,FALSE),""))</f>
        <v/>
      </c>
      <c r="G55" s="15" t="n"/>
      <c r="H55" s="17" t="n"/>
      <c r="I55" s="20" t="n"/>
      <c r="J55" s="20" t="n"/>
      <c r="K55" s="15" t="n"/>
      <c r="L55" s="21">
        <f>IF(OR(B55="",C55="",H55=""),"",IF(H55="Cancelada","LIBERADA",IF(COUNTIFS($B$5:$B$204,B55,$C$5:$C$204,C55,$H$5:$H$204,"Confirmada")+COUNTIFS($B$5:$B$204,B55,$C$5:$C$204,C55,$H$5:$H$204,"Solicitada")&gt;1,"CONFLITO","OK")))</f>
        <v/>
      </c>
      <c r="M55" s="21">
        <f>IF(OR(B55="",G55="",H55=""),"",IF(H55="Cancelada","N/A",IF(COUNTIFS($B$5:$B$204,B55,$G$5:$G$204,G55,$H$5:$H$204,"Confirmada")+COUNTIFS($B$5:$B$204,B55,$G$5:$G$204,G55,$H$5:$H$204,"Solicitada")&gt;Parâmetros!$B$7,"ACIMA DO LIMITE","OK")))</f>
        <v/>
      </c>
      <c r="N55" s="21">
        <f>IF(OR(B55="",E55="",I55=""),"",IFERROR(IF(B55+E55&lt;I55,"USO ANTERIOR AO REGISTRO",IF((B55+E55-I55)*24&lt;Parâmetros!$B$5,"ANTECEDÊNCIA INSUFICIENTE",IF(B55+E55-I55&gt;Parâmetros!$B$6,"FORA DA JANELA","OK"))),"REVISAR DADOS"))</f>
        <v/>
      </c>
      <c r="O55" s="21">
        <f>IF(H55="","",IF(H55="Cancelada",IF(OR(B55="",E55="",I55="",J55="",K55=""),"DADOS INCOMPLETOS",IFERROR(IF(J55&lt;I55,"ANTES DO REGISTRO",IF(J55&gt;B55+E55,"APÓS O INÍCIO",IF((B55+E55-J55)*24&lt;Parâmetros!$B$8,"FORA DO PRAZO","OK"))),"REVISAR DADOS")),IF(OR(J55&lt;&gt;"",K55&lt;&gt;""),"LIMPAR CANCELAMENTO","OK")))</f>
        <v/>
      </c>
      <c r="P55" s="18">
        <f>IF(COUNTA(A55:C55,G55:K55)=0,"",IF(COUNTA(A55:C55,G55:I55)&lt;6,"INCOMPLETA",IFERROR(IF(VLOOKUP(C55,Faixas!$A$5:$E$44,5,FALSE)&lt;&gt;"Sim","REVISAR FAIXA",IF(H55="Cancelada",IF(O55="OK","CANCELADA","REVISAR CANCELAMENTO"),IF(O55&lt;&gt;"OK","REVISAR CANCELAMENTO",IF(L55="CONFLITO","BLOQUEAR: CONFLITO",IF(M55&lt;&gt;"OK","REVISAR LIMITE",IF(N55&lt;&gt;"OK","REVISAR PRAZO",IF(H55="Solicitada","ANALISAR SOLICITAÇÃO","CONFIRMADA"))))))),"REVISAR FAIXA")))</f>
        <v/>
      </c>
    </row>
    <row r="56" ht="25" customHeight="1">
      <c r="A56" s="15" t="n"/>
      <c r="B56" s="16" t="n"/>
      <c r="C56" s="17" t="n"/>
      <c r="D56" s="18">
        <f>IF(C56="","",IFERROR(VLOOKUP(C56,Faixas!$A$5:$E$44,2,FALSE),"CÓDIGO INVÁLIDO"))</f>
        <v/>
      </c>
      <c r="E56" s="19">
        <f>IF(C56="","",IFERROR(VLOOKUP(C56,Faixas!$A$5:$E$44,3,FALSE),""))</f>
        <v/>
      </c>
      <c r="F56" s="19">
        <f>IF(C56="","",IFERROR(VLOOKUP(C56,Faixas!$A$5:$E$44,4,FALSE),""))</f>
        <v/>
      </c>
      <c r="G56" s="15" t="n"/>
      <c r="H56" s="17" t="n"/>
      <c r="I56" s="20" t="n"/>
      <c r="J56" s="20" t="n"/>
      <c r="K56" s="15" t="n"/>
      <c r="L56" s="21">
        <f>IF(OR(B56="",C56="",H56=""),"",IF(H56="Cancelada","LIBERADA",IF(COUNTIFS($B$5:$B$204,B56,$C$5:$C$204,C56,$H$5:$H$204,"Confirmada")+COUNTIFS($B$5:$B$204,B56,$C$5:$C$204,C56,$H$5:$H$204,"Solicitada")&gt;1,"CONFLITO","OK")))</f>
        <v/>
      </c>
      <c r="M56" s="21">
        <f>IF(OR(B56="",G56="",H56=""),"",IF(H56="Cancelada","N/A",IF(COUNTIFS($B$5:$B$204,B56,$G$5:$G$204,G56,$H$5:$H$204,"Confirmada")+COUNTIFS($B$5:$B$204,B56,$G$5:$G$204,G56,$H$5:$H$204,"Solicitada")&gt;Parâmetros!$B$7,"ACIMA DO LIMITE","OK")))</f>
        <v/>
      </c>
      <c r="N56" s="21">
        <f>IF(OR(B56="",E56="",I56=""),"",IFERROR(IF(B56+E56&lt;I56,"USO ANTERIOR AO REGISTRO",IF((B56+E56-I56)*24&lt;Parâmetros!$B$5,"ANTECEDÊNCIA INSUFICIENTE",IF(B56+E56-I56&gt;Parâmetros!$B$6,"FORA DA JANELA","OK"))),"REVISAR DADOS"))</f>
        <v/>
      </c>
      <c r="O56" s="21">
        <f>IF(H56="","",IF(H56="Cancelada",IF(OR(B56="",E56="",I56="",J56="",K56=""),"DADOS INCOMPLETOS",IFERROR(IF(J56&lt;I56,"ANTES DO REGISTRO",IF(J56&gt;B56+E56,"APÓS O INÍCIO",IF((B56+E56-J56)*24&lt;Parâmetros!$B$8,"FORA DO PRAZO","OK"))),"REVISAR DADOS")),IF(OR(J56&lt;&gt;"",K56&lt;&gt;""),"LIMPAR CANCELAMENTO","OK")))</f>
        <v/>
      </c>
      <c r="P56" s="18">
        <f>IF(COUNTA(A56:C56,G56:K56)=0,"",IF(COUNTA(A56:C56,G56:I56)&lt;6,"INCOMPLETA",IFERROR(IF(VLOOKUP(C56,Faixas!$A$5:$E$44,5,FALSE)&lt;&gt;"Sim","REVISAR FAIXA",IF(H56="Cancelada",IF(O56="OK","CANCELADA","REVISAR CANCELAMENTO"),IF(O56&lt;&gt;"OK","REVISAR CANCELAMENTO",IF(L56="CONFLITO","BLOQUEAR: CONFLITO",IF(M56&lt;&gt;"OK","REVISAR LIMITE",IF(N56&lt;&gt;"OK","REVISAR PRAZO",IF(H56="Solicitada","ANALISAR SOLICITAÇÃO","CONFIRMADA"))))))),"REVISAR FAIXA")))</f>
        <v/>
      </c>
    </row>
    <row r="57" ht="25" customHeight="1">
      <c r="A57" s="15" t="n"/>
      <c r="B57" s="16" t="n"/>
      <c r="C57" s="17" t="n"/>
      <c r="D57" s="18">
        <f>IF(C57="","",IFERROR(VLOOKUP(C57,Faixas!$A$5:$E$44,2,FALSE),"CÓDIGO INVÁLIDO"))</f>
        <v/>
      </c>
      <c r="E57" s="19">
        <f>IF(C57="","",IFERROR(VLOOKUP(C57,Faixas!$A$5:$E$44,3,FALSE),""))</f>
        <v/>
      </c>
      <c r="F57" s="19">
        <f>IF(C57="","",IFERROR(VLOOKUP(C57,Faixas!$A$5:$E$44,4,FALSE),""))</f>
        <v/>
      </c>
      <c r="G57" s="15" t="n"/>
      <c r="H57" s="17" t="n"/>
      <c r="I57" s="20" t="n"/>
      <c r="J57" s="20" t="n"/>
      <c r="K57" s="15" t="n"/>
      <c r="L57" s="21">
        <f>IF(OR(B57="",C57="",H57=""),"",IF(H57="Cancelada","LIBERADA",IF(COUNTIFS($B$5:$B$204,B57,$C$5:$C$204,C57,$H$5:$H$204,"Confirmada")+COUNTIFS($B$5:$B$204,B57,$C$5:$C$204,C57,$H$5:$H$204,"Solicitada")&gt;1,"CONFLITO","OK")))</f>
        <v/>
      </c>
      <c r="M57" s="21">
        <f>IF(OR(B57="",G57="",H57=""),"",IF(H57="Cancelada","N/A",IF(COUNTIFS($B$5:$B$204,B57,$G$5:$G$204,G57,$H$5:$H$204,"Confirmada")+COUNTIFS($B$5:$B$204,B57,$G$5:$G$204,G57,$H$5:$H$204,"Solicitada")&gt;Parâmetros!$B$7,"ACIMA DO LIMITE","OK")))</f>
        <v/>
      </c>
      <c r="N57" s="21">
        <f>IF(OR(B57="",E57="",I57=""),"",IFERROR(IF(B57+E57&lt;I57,"USO ANTERIOR AO REGISTRO",IF((B57+E57-I57)*24&lt;Parâmetros!$B$5,"ANTECEDÊNCIA INSUFICIENTE",IF(B57+E57-I57&gt;Parâmetros!$B$6,"FORA DA JANELA","OK"))),"REVISAR DADOS"))</f>
        <v/>
      </c>
      <c r="O57" s="21">
        <f>IF(H57="","",IF(H57="Cancelada",IF(OR(B57="",E57="",I57="",J57="",K57=""),"DADOS INCOMPLETOS",IFERROR(IF(J57&lt;I57,"ANTES DO REGISTRO",IF(J57&gt;B57+E57,"APÓS O INÍCIO",IF((B57+E57-J57)*24&lt;Parâmetros!$B$8,"FORA DO PRAZO","OK"))),"REVISAR DADOS")),IF(OR(J57&lt;&gt;"",K57&lt;&gt;""),"LIMPAR CANCELAMENTO","OK")))</f>
        <v/>
      </c>
      <c r="P57" s="18">
        <f>IF(COUNTA(A57:C57,G57:K57)=0,"",IF(COUNTA(A57:C57,G57:I57)&lt;6,"INCOMPLETA",IFERROR(IF(VLOOKUP(C57,Faixas!$A$5:$E$44,5,FALSE)&lt;&gt;"Sim","REVISAR FAIXA",IF(H57="Cancelada",IF(O57="OK","CANCELADA","REVISAR CANCELAMENTO"),IF(O57&lt;&gt;"OK","REVISAR CANCELAMENTO",IF(L57="CONFLITO","BLOQUEAR: CONFLITO",IF(M57&lt;&gt;"OK","REVISAR LIMITE",IF(N57&lt;&gt;"OK","REVISAR PRAZO",IF(H57="Solicitada","ANALISAR SOLICITAÇÃO","CONFIRMADA"))))))),"REVISAR FAIXA")))</f>
        <v/>
      </c>
    </row>
    <row r="58" ht="25" customHeight="1">
      <c r="A58" s="15" t="n"/>
      <c r="B58" s="16" t="n"/>
      <c r="C58" s="17" t="n"/>
      <c r="D58" s="18">
        <f>IF(C58="","",IFERROR(VLOOKUP(C58,Faixas!$A$5:$E$44,2,FALSE),"CÓDIGO INVÁLIDO"))</f>
        <v/>
      </c>
      <c r="E58" s="19">
        <f>IF(C58="","",IFERROR(VLOOKUP(C58,Faixas!$A$5:$E$44,3,FALSE),""))</f>
        <v/>
      </c>
      <c r="F58" s="19">
        <f>IF(C58="","",IFERROR(VLOOKUP(C58,Faixas!$A$5:$E$44,4,FALSE),""))</f>
        <v/>
      </c>
      <c r="G58" s="15" t="n"/>
      <c r="H58" s="17" t="n"/>
      <c r="I58" s="20" t="n"/>
      <c r="J58" s="20" t="n"/>
      <c r="K58" s="15" t="n"/>
      <c r="L58" s="21">
        <f>IF(OR(B58="",C58="",H58=""),"",IF(H58="Cancelada","LIBERADA",IF(COUNTIFS($B$5:$B$204,B58,$C$5:$C$204,C58,$H$5:$H$204,"Confirmada")+COUNTIFS($B$5:$B$204,B58,$C$5:$C$204,C58,$H$5:$H$204,"Solicitada")&gt;1,"CONFLITO","OK")))</f>
        <v/>
      </c>
      <c r="M58" s="21">
        <f>IF(OR(B58="",G58="",H58=""),"",IF(H58="Cancelada","N/A",IF(COUNTIFS($B$5:$B$204,B58,$G$5:$G$204,G58,$H$5:$H$204,"Confirmada")+COUNTIFS($B$5:$B$204,B58,$G$5:$G$204,G58,$H$5:$H$204,"Solicitada")&gt;Parâmetros!$B$7,"ACIMA DO LIMITE","OK")))</f>
        <v/>
      </c>
      <c r="N58" s="21">
        <f>IF(OR(B58="",E58="",I58=""),"",IFERROR(IF(B58+E58&lt;I58,"USO ANTERIOR AO REGISTRO",IF((B58+E58-I58)*24&lt;Parâmetros!$B$5,"ANTECEDÊNCIA INSUFICIENTE",IF(B58+E58-I58&gt;Parâmetros!$B$6,"FORA DA JANELA","OK"))),"REVISAR DADOS"))</f>
        <v/>
      </c>
      <c r="O58" s="21">
        <f>IF(H58="","",IF(H58="Cancelada",IF(OR(B58="",E58="",I58="",J58="",K58=""),"DADOS INCOMPLETOS",IFERROR(IF(J58&lt;I58,"ANTES DO REGISTRO",IF(J58&gt;B58+E58,"APÓS O INÍCIO",IF((B58+E58-J58)*24&lt;Parâmetros!$B$8,"FORA DO PRAZO","OK"))),"REVISAR DADOS")),IF(OR(J58&lt;&gt;"",K58&lt;&gt;""),"LIMPAR CANCELAMENTO","OK")))</f>
        <v/>
      </c>
      <c r="P58" s="18">
        <f>IF(COUNTA(A58:C58,G58:K58)=0,"",IF(COUNTA(A58:C58,G58:I58)&lt;6,"INCOMPLETA",IFERROR(IF(VLOOKUP(C58,Faixas!$A$5:$E$44,5,FALSE)&lt;&gt;"Sim","REVISAR FAIXA",IF(H58="Cancelada",IF(O58="OK","CANCELADA","REVISAR CANCELAMENTO"),IF(O58&lt;&gt;"OK","REVISAR CANCELAMENTO",IF(L58="CONFLITO","BLOQUEAR: CONFLITO",IF(M58&lt;&gt;"OK","REVISAR LIMITE",IF(N58&lt;&gt;"OK","REVISAR PRAZO",IF(H58="Solicitada","ANALISAR SOLICITAÇÃO","CONFIRMADA"))))))),"REVISAR FAIXA")))</f>
        <v/>
      </c>
    </row>
    <row r="59" ht="25" customHeight="1">
      <c r="A59" s="15" t="n"/>
      <c r="B59" s="16" t="n"/>
      <c r="C59" s="17" t="n"/>
      <c r="D59" s="18">
        <f>IF(C59="","",IFERROR(VLOOKUP(C59,Faixas!$A$5:$E$44,2,FALSE),"CÓDIGO INVÁLIDO"))</f>
        <v/>
      </c>
      <c r="E59" s="19">
        <f>IF(C59="","",IFERROR(VLOOKUP(C59,Faixas!$A$5:$E$44,3,FALSE),""))</f>
        <v/>
      </c>
      <c r="F59" s="19">
        <f>IF(C59="","",IFERROR(VLOOKUP(C59,Faixas!$A$5:$E$44,4,FALSE),""))</f>
        <v/>
      </c>
      <c r="G59" s="15" t="n"/>
      <c r="H59" s="17" t="n"/>
      <c r="I59" s="20" t="n"/>
      <c r="J59" s="20" t="n"/>
      <c r="K59" s="15" t="n"/>
      <c r="L59" s="21">
        <f>IF(OR(B59="",C59="",H59=""),"",IF(H59="Cancelada","LIBERADA",IF(COUNTIFS($B$5:$B$204,B59,$C$5:$C$204,C59,$H$5:$H$204,"Confirmada")+COUNTIFS($B$5:$B$204,B59,$C$5:$C$204,C59,$H$5:$H$204,"Solicitada")&gt;1,"CONFLITO","OK")))</f>
        <v/>
      </c>
      <c r="M59" s="21">
        <f>IF(OR(B59="",G59="",H59=""),"",IF(H59="Cancelada","N/A",IF(COUNTIFS($B$5:$B$204,B59,$G$5:$G$204,G59,$H$5:$H$204,"Confirmada")+COUNTIFS($B$5:$B$204,B59,$G$5:$G$204,G59,$H$5:$H$204,"Solicitada")&gt;Parâmetros!$B$7,"ACIMA DO LIMITE","OK")))</f>
        <v/>
      </c>
      <c r="N59" s="21">
        <f>IF(OR(B59="",E59="",I59=""),"",IFERROR(IF(B59+E59&lt;I59,"USO ANTERIOR AO REGISTRO",IF((B59+E59-I59)*24&lt;Parâmetros!$B$5,"ANTECEDÊNCIA INSUFICIENTE",IF(B59+E59-I59&gt;Parâmetros!$B$6,"FORA DA JANELA","OK"))),"REVISAR DADOS"))</f>
        <v/>
      </c>
      <c r="O59" s="21">
        <f>IF(H59="","",IF(H59="Cancelada",IF(OR(B59="",E59="",I59="",J59="",K59=""),"DADOS INCOMPLETOS",IFERROR(IF(J59&lt;I59,"ANTES DO REGISTRO",IF(J59&gt;B59+E59,"APÓS O INÍCIO",IF((B59+E59-J59)*24&lt;Parâmetros!$B$8,"FORA DO PRAZO","OK"))),"REVISAR DADOS")),IF(OR(J59&lt;&gt;"",K59&lt;&gt;""),"LIMPAR CANCELAMENTO","OK")))</f>
        <v/>
      </c>
      <c r="P59" s="18">
        <f>IF(COUNTA(A59:C59,G59:K59)=0,"",IF(COUNTA(A59:C59,G59:I59)&lt;6,"INCOMPLETA",IFERROR(IF(VLOOKUP(C59,Faixas!$A$5:$E$44,5,FALSE)&lt;&gt;"Sim","REVISAR FAIXA",IF(H59="Cancelada",IF(O59="OK","CANCELADA","REVISAR CANCELAMENTO"),IF(O59&lt;&gt;"OK","REVISAR CANCELAMENTO",IF(L59="CONFLITO","BLOQUEAR: CONFLITO",IF(M59&lt;&gt;"OK","REVISAR LIMITE",IF(N59&lt;&gt;"OK","REVISAR PRAZO",IF(H59="Solicitada","ANALISAR SOLICITAÇÃO","CONFIRMADA"))))))),"REVISAR FAIXA")))</f>
        <v/>
      </c>
    </row>
    <row r="60" ht="25" customHeight="1">
      <c r="A60" s="15" t="n"/>
      <c r="B60" s="16" t="n"/>
      <c r="C60" s="17" t="n"/>
      <c r="D60" s="18">
        <f>IF(C60="","",IFERROR(VLOOKUP(C60,Faixas!$A$5:$E$44,2,FALSE),"CÓDIGO INVÁLIDO"))</f>
        <v/>
      </c>
      <c r="E60" s="19">
        <f>IF(C60="","",IFERROR(VLOOKUP(C60,Faixas!$A$5:$E$44,3,FALSE),""))</f>
        <v/>
      </c>
      <c r="F60" s="19">
        <f>IF(C60="","",IFERROR(VLOOKUP(C60,Faixas!$A$5:$E$44,4,FALSE),""))</f>
        <v/>
      </c>
      <c r="G60" s="15" t="n"/>
      <c r="H60" s="17" t="n"/>
      <c r="I60" s="20" t="n"/>
      <c r="J60" s="20" t="n"/>
      <c r="K60" s="15" t="n"/>
      <c r="L60" s="21">
        <f>IF(OR(B60="",C60="",H60=""),"",IF(H60="Cancelada","LIBERADA",IF(COUNTIFS($B$5:$B$204,B60,$C$5:$C$204,C60,$H$5:$H$204,"Confirmada")+COUNTIFS($B$5:$B$204,B60,$C$5:$C$204,C60,$H$5:$H$204,"Solicitada")&gt;1,"CONFLITO","OK")))</f>
        <v/>
      </c>
      <c r="M60" s="21">
        <f>IF(OR(B60="",G60="",H60=""),"",IF(H60="Cancelada","N/A",IF(COUNTIFS($B$5:$B$204,B60,$G$5:$G$204,G60,$H$5:$H$204,"Confirmada")+COUNTIFS($B$5:$B$204,B60,$G$5:$G$204,G60,$H$5:$H$204,"Solicitada")&gt;Parâmetros!$B$7,"ACIMA DO LIMITE","OK")))</f>
        <v/>
      </c>
      <c r="N60" s="21">
        <f>IF(OR(B60="",E60="",I60=""),"",IFERROR(IF(B60+E60&lt;I60,"USO ANTERIOR AO REGISTRO",IF((B60+E60-I60)*24&lt;Parâmetros!$B$5,"ANTECEDÊNCIA INSUFICIENTE",IF(B60+E60-I60&gt;Parâmetros!$B$6,"FORA DA JANELA","OK"))),"REVISAR DADOS"))</f>
        <v/>
      </c>
      <c r="O60" s="21">
        <f>IF(H60="","",IF(H60="Cancelada",IF(OR(B60="",E60="",I60="",J60="",K60=""),"DADOS INCOMPLETOS",IFERROR(IF(J60&lt;I60,"ANTES DO REGISTRO",IF(J60&gt;B60+E60,"APÓS O INÍCIO",IF((B60+E60-J60)*24&lt;Parâmetros!$B$8,"FORA DO PRAZO","OK"))),"REVISAR DADOS")),IF(OR(J60&lt;&gt;"",K60&lt;&gt;""),"LIMPAR CANCELAMENTO","OK")))</f>
        <v/>
      </c>
      <c r="P60" s="18">
        <f>IF(COUNTA(A60:C60,G60:K60)=0,"",IF(COUNTA(A60:C60,G60:I60)&lt;6,"INCOMPLETA",IFERROR(IF(VLOOKUP(C60,Faixas!$A$5:$E$44,5,FALSE)&lt;&gt;"Sim","REVISAR FAIXA",IF(H60="Cancelada",IF(O60="OK","CANCELADA","REVISAR CANCELAMENTO"),IF(O60&lt;&gt;"OK","REVISAR CANCELAMENTO",IF(L60="CONFLITO","BLOQUEAR: CONFLITO",IF(M60&lt;&gt;"OK","REVISAR LIMITE",IF(N60&lt;&gt;"OK","REVISAR PRAZO",IF(H60="Solicitada","ANALISAR SOLICITAÇÃO","CONFIRMADA"))))))),"REVISAR FAIXA")))</f>
        <v/>
      </c>
    </row>
    <row r="61" ht="25" customHeight="1">
      <c r="A61" s="15" t="n"/>
      <c r="B61" s="16" t="n"/>
      <c r="C61" s="17" t="n"/>
      <c r="D61" s="18">
        <f>IF(C61="","",IFERROR(VLOOKUP(C61,Faixas!$A$5:$E$44,2,FALSE),"CÓDIGO INVÁLIDO"))</f>
        <v/>
      </c>
      <c r="E61" s="19">
        <f>IF(C61="","",IFERROR(VLOOKUP(C61,Faixas!$A$5:$E$44,3,FALSE),""))</f>
        <v/>
      </c>
      <c r="F61" s="19">
        <f>IF(C61="","",IFERROR(VLOOKUP(C61,Faixas!$A$5:$E$44,4,FALSE),""))</f>
        <v/>
      </c>
      <c r="G61" s="15" t="n"/>
      <c r="H61" s="17" t="n"/>
      <c r="I61" s="20" t="n"/>
      <c r="J61" s="20" t="n"/>
      <c r="K61" s="15" t="n"/>
      <c r="L61" s="21">
        <f>IF(OR(B61="",C61="",H61=""),"",IF(H61="Cancelada","LIBERADA",IF(COUNTIFS($B$5:$B$204,B61,$C$5:$C$204,C61,$H$5:$H$204,"Confirmada")+COUNTIFS($B$5:$B$204,B61,$C$5:$C$204,C61,$H$5:$H$204,"Solicitada")&gt;1,"CONFLITO","OK")))</f>
        <v/>
      </c>
      <c r="M61" s="21">
        <f>IF(OR(B61="",G61="",H61=""),"",IF(H61="Cancelada","N/A",IF(COUNTIFS($B$5:$B$204,B61,$G$5:$G$204,G61,$H$5:$H$204,"Confirmada")+COUNTIFS($B$5:$B$204,B61,$G$5:$G$204,G61,$H$5:$H$204,"Solicitada")&gt;Parâmetros!$B$7,"ACIMA DO LIMITE","OK")))</f>
        <v/>
      </c>
      <c r="N61" s="21">
        <f>IF(OR(B61="",E61="",I61=""),"",IFERROR(IF(B61+E61&lt;I61,"USO ANTERIOR AO REGISTRO",IF((B61+E61-I61)*24&lt;Parâmetros!$B$5,"ANTECEDÊNCIA INSUFICIENTE",IF(B61+E61-I61&gt;Parâmetros!$B$6,"FORA DA JANELA","OK"))),"REVISAR DADOS"))</f>
        <v/>
      </c>
      <c r="O61" s="21">
        <f>IF(H61="","",IF(H61="Cancelada",IF(OR(B61="",E61="",I61="",J61="",K61=""),"DADOS INCOMPLETOS",IFERROR(IF(J61&lt;I61,"ANTES DO REGISTRO",IF(J61&gt;B61+E61,"APÓS O INÍCIO",IF((B61+E61-J61)*24&lt;Parâmetros!$B$8,"FORA DO PRAZO","OK"))),"REVISAR DADOS")),IF(OR(J61&lt;&gt;"",K61&lt;&gt;""),"LIMPAR CANCELAMENTO","OK")))</f>
        <v/>
      </c>
      <c r="P61" s="18">
        <f>IF(COUNTA(A61:C61,G61:K61)=0,"",IF(COUNTA(A61:C61,G61:I61)&lt;6,"INCOMPLETA",IFERROR(IF(VLOOKUP(C61,Faixas!$A$5:$E$44,5,FALSE)&lt;&gt;"Sim","REVISAR FAIXA",IF(H61="Cancelada",IF(O61="OK","CANCELADA","REVISAR CANCELAMENTO"),IF(O61&lt;&gt;"OK","REVISAR CANCELAMENTO",IF(L61="CONFLITO","BLOQUEAR: CONFLITO",IF(M61&lt;&gt;"OK","REVISAR LIMITE",IF(N61&lt;&gt;"OK","REVISAR PRAZO",IF(H61="Solicitada","ANALISAR SOLICITAÇÃO","CONFIRMADA"))))))),"REVISAR FAIXA")))</f>
        <v/>
      </c>
    </row>
    <row r="62" ht="25" customHeight="1">
      <c r="A62" s="15" t="n"/>
      <c r="B62" s="16" t="n"/>
      <c r="C62" s="17" t="n"/>
      <c r="D62" s="18">
        <f>IF(C62="","",IFERROR(VLOOKUP(C62,Faixas!$A$5:$E$44,2,FALSE),"CÓDIGO INVÁLIDO"))</f>
        <v/>
      </c>
      <c r="E62" s="19">
        <f>IF(C62="","",IFERROR(VLOOKUP(C62,Faixas!$A$5:$E$44,3,FALSE),""))</f>
        <v/>
      </c>
      <c r="F62" s="19">
        <f>IF(C62="","",IFERROR(VLOOKUP(C62,Faixas!$A$5:$E$44,4,FALSE),""))</f>
        <v/>
      </c>
      <c r="G62" s="15" t="n"/>
      <c r="H62" s="17" t="n"/>
      <c r="I62" s="20" t="n"/>
      <c r="J62" s="20" t="n"/>
      <c r="K62" s="15" t="n"/>
      <c r="L62" s="21">
        <f>IF(OR(B62="",C62="",H62=""),"",IF(H62="Cancelada","LIBERADA",IF(COUNTIFS($B$5:$B$204,B62,$C$5:$C$204,C62,$H$5:$H$204,"Confirmada")+COUNTIFS($B$5:$B$204,B62,$C$5:$C$204,C62,$H$5:$H$204,"Solicitada")&gt;1,"CONFLITO","OK")))</f>
        <v/>
      </c>
      <c r="M62" s="21">
        <f>IF(OR(B62="",G62="",H62=""),"",IF(H62="Cancelada","N/A",IF(COUNTIFS($B$5:$B$204,B62,$G$5:$G$204,G62,$H$5:$H$204,"Confirmada")+COUNTIFS($B$5:$B$204,B62,$G$5:$G$204,G62,$H$5:$H$204,"Solicitada")&gt;Parâmetros!$B$7,"ACIMA DO LIMITE","OK")))</f>
        <v/>
      </c>
      <c r="N62" s="21">
        <f>IF(OR(B62="",E62="",I62=""),"",IFERROR(IF(B62+E62&lt;I62,"USO ANTERIOR AO REGISTRO",IF((B62+E62-I62)*24&lt;Parâmetros!$B$5,"ANTECEDÊNCIA INSUFICIENTE",IF(B62+E62-I62&gt;Parâmetros!$B$6,"FORA DA JANELA","OK"))),"REVISAR DADOS"))</f>
        <v/>
      </c>
      <c r="O62" s="21">
        <f>IF(H62="","",IF(H62="Cancelada",IF(OR(B62="",E62="",I62="",J62="",K62=""),"DADOS INCOMPLETOS",IFERROR(IF(J62&lt;I62,"ANTES DO REGISTRO",IF(J62&gt;B62+E62,"APÓS O INÍCIO",IF((B62+E62-J62)*24&lt;Parâmetros!$B$8,"FORA DO PRAZO","OK"))),"REVISAR DADOS")),IF(OR(J62&lt;&gt;"",K62&lt;&gt;""),"LIMPAR CANCELAMENTO","OK")))</f>
        <v/>
      </c>
      <c r="P62" s="18">
        <f>IF(COUNTA(A62:C62,G62:K62)=0,"",IF(COUNTA(A62:C62,G62:I62)&lt;6,"INCOMPLETA",IFERROR(IF(VLOOKUP(C62,Faixas!$A$5:$E$44,5,FALSE)&lt;&gt;"Sim","REVISAR FAIXA",IF(H62="Cancelada",IF(O62="OK","CANCELADA","REVISAR CANCELAMENTO"),IF(O62&lt;&gt;"OK","REVISAR CANCELAMENTO",IF(L62="CONFLITO","BLOQUEAR: CONFLITO",IF(M62&lt;&gt;"OK","REVISAR LIMITE",IF(N62&lt;&gt;"OK","REVISAR PRAZO",IF(H62="Solicitada","ANALISAR SOLICITAÇÃO","CONFIRMADA"))))))),"REVISAR FAIXA")))</f>
        <v/>
      </c>
    </row>
    <row r="63" ht="25" customHeight="1">
      <c r="A63" s="15" t="n"/>
      <c r="B63" s="16" t="n"/>
      <c r="C63" s="17" t="n"/>
      <c r="D63" s="18">
        <f>IF(C63="","",IFERROR(VLOOKUP(C63,Faixas!$A$5:$E$44,2,FALSE),"CÓDIGO INVÁLIDO"))</f>
        <v/>
      </c>
      <c r="E63" s="19">
        <f>IF(C63="","",IFERROR(VLOOKUP(C63,Faixas!$A$5:$E$44,3,FALSE),""))</f>
        <v/>
      </c>
      <c r="F63" s="19">
        <f>IF(C63="","",IFERROR(VLOOKUP(C63,Faixas!$A$5:$E$44,4,FALSE),""))</f>
        <v/>
      </c>
      <c r="G63" s="15" t="n"/>
      <c r="H63" s="17" t="n"/>
      <c r="I63" s="20" t="n"/>
      <c r="J63" s="20" t="n"/>
      <c r="K63" s="15" t="n"/>
      <c r="L63" s="21">
        <f>IF(OR(B63="",C63="",H63=""),"",IF(H63="Cancelada","LIBERADA",IF(COUNTIFS($B$5:$B$204,B63,$C$5:$C$204,C63,$H$5:$H$204,"Confirmada")+COUNTIFS($B$5:$B$204,B63,$C$5:$C$204,C63,$H$5:$H$204,"Solicitada")&gt;1,"CONFLITO","OK")))</f>
        <v/>
      </c>
      <c r="M63" s="21">
        <f>IF(OR(B63="",G63="",H63=""),"",IF(H63="Cancelada","N/A",IF(COUNTIFS($B$5:$B$204,B63,$G$5:$G$204,G63,$H$5:$H$204,"Confirmada")+COUNTIFS($B$5:$B$204,B63,$G$5:$G$204,G63,$H$5:$H$204,"Solicitada")&gt;Parâmetros!$B$7,"ACIMA DO LIMITE","OK")))</f>
        <v/>
      </c>
      <c r="N63" s="21">
        <f>IF(OR(B63="",E63="",I63=""),"",IFERROR(IF(B63+E63&lt;I63,"USO ANTERIOR AO REGISTRO",IF((B63+E63-I63)*24&lt;Parâmetros!$B$5,"ANTECEDÊNCIA INSUFICIENTE",IF(B63+E63-I63&gt;Parâmetros!$B$6,"FORA DA JANELA","OK"))),"REVISAR DADOS"))</f>
        <v/>
      </c>
      <c r="O63" s="21">
        <f>IF(H63="","",IF(H63="Cancelada",IF(OR(B63="",E63="",I63="",J63="",K63=""),"DADOS INCOMPLETOS",IFERROR(IF(J63&lt;I63,"ANTES DO REGISTRO",IF(J63&gt;B63+E63,"APÓS O INÍCIO",IF((B63+E63-J63)*24&lt;Parâmetros!$B$8,"FORA DO PRAZO","OK"))),"REVISAR DADOS")),IF(OR(J63&lt;&gt;"",K63&lt;&gt;""),"LIMPAR CANCELAMENTO","OK")))</f>
        <v/>
      </c>
      <c r="P63" s="18">
        <f>IF(COUNTA(A63:C63,G63:K63)=0,"",IF(COUNTA(A63:C63,G63:I63)&lt;6,"INCOMPLETA",IFERROR(IF(VLOOKUP(C63,Faixas!$A$5:$E$44,5,FALSE)&lt;&gt;"Sim","REVISAR FAIXA",IF(H63="Cancelada",IF(O63="OK","CANCELADA","REVISAR CANCELAMENTO"),IF(O63&lt;&gt;"OK","REVISAR CANCELAMENTO",IF(L63="CONFLITO","BLOQUEAR: CONFLITO",IF(M63&lt;&gt;"OK","REVISAR LIMITE",IF(N63&lt;&gt;"OK","REVISAR PRAZO",IF(H63="Solicitada","ANALISAR SOLICITAÇÃO","CONFIRMADA"))))))),"REVISAR FAIXA")))</f>
        <v/>
      </c>
    </row>
    <row r="64" ht="25" customHeight="1">
      <c r="A64" s="15" t="n"/>
      <c r="B64" s="16" t="n"/>
      <c r="C64" s="17" t="n"/>
      <c r="D64" s="18">
        <f>IF(C64="","",IFERROR(VLOOKUP(C64,Faixas!$A$5:$E$44,2,FALSE),"CÓDIGO INVÁLIDO"))</f>
        <v/>
      </c>
      <c r="E64" s="19">
        <f>IF(C64="","",IFERROR(VLOOKUP(C64,Faixas!$A$5:$E$44,3,FALSE),""))</f>
        <v/>
      </c>
      <c r="F64" s="19">
        <f>IF(C64="","",IFERROR(VLOOKUP(C64,Faixas!$A$5:$E$44,4,FALSE),""))</f>
        <v/>
      </c>
      <c r="G64" s="15" t="n"/>
      <c r="H64" s="17" t="n"/>
      <c r="I64" s="20" t="n"/>
      <c r="J64" s="20" t="n"/>
      <c r="K64" s="15" t="n"/>
      <c r="L64" s="21">
        <f>IF(OR(B64="",C64="",H64=""),"",IF(H64="Cancelada","LIBERADA",IF(COUNTIFS($B$5:$B$204,B64,$C$5:$C$204,C64,$H$5:$H$204,"Confirmada")+COUNTIFS($B$5:$B$204,B64,$C$5:$C$204,C64,$H$5:$H$204,"Solicitada")&gt;1,"CONFLITO","OK")))</f>
        <v/>
      </c>
      <c r="M64" s="21">
        <f>IF(OR(B64="",G64="",H64=""),"",IF(H64="Cancelada","N/A",IF(COUNTIFS($B$5:$B$204,B64,$G$5:$G$204,G64,$H$5:$H$204,"Confirmada")+COUNTIFS($B$5:$B$204,B64,$G$5:$G$204,G64,$H$5:$H$204,"Solicitada")&gt;Parâmetros!$B$7,"ACIMA DO LIMITE","OK")))</f>
        <v/>
      </c>
      <c r="N64" s="21">
        <f>IF(OR(B64="",E64="",I64=""),"",IFERROR(IF(B64+E64&lt;I64,"USO ANTERIOR AO REGISTRO",IF((B64+E64-I64)*24&lt;Parâmetros!$B$5,"ANTECEDÊNCIA INSUFICIENTE",IF(B64+E64-I64&gt;Parâmetros!$B$6,"FORA DA JANELA","OK"))),"REVISAR DADOS"))</f>
        <v/>
      </c>
      <c r="O64" s="21">
        <f>IF(H64="","",IF(H64="Cancelada",IF(OR(B64="",E64="",I64="",J64="",K64=""),"DADOS INCOMPLETOS",IFERROR(IF(J64&lt;I64,"ANTES DO REGISTRO",IF(J64&gt;B64+E64,"APÓS O INÍCIO",IF((B64+E64-J64)*24&lt;Parâmetros!$B$8,"FORA DO PRAZO","OK"))),"REVISAR DADOS")),IF(OR(J64&lt;&gt;"",K64&lt;&gt;""),"LIMPAR CANCELAMENTO","OK")))</f>
        <v/>
      </c>
      <c r="P64" s="18">
        <f>IF(COUNTA(A64:C64,G64:K64)=0,"",IF(COUNTA(A64:C64,G64:I64)&lt;6,"INCOMPLETA",IFERROR(IF(VLOOKUP(C64,Faixas!$A$5:$E$44,5,FALSE)&lt;&gt;"Sim","REVISAR FAIXA",IF(H64="Cancelada",IF(O64="OK","CANCELADA","REVISAR CANCELAMENTO"),IF(O64&lt;&gt;"OK","REVISAR CANCELAMENTO",IF(L64="CONFLITO","BLOQUEAR: CONFLITO",IF(M64&lt;&gt;"OK","REVISAR LIMITE",IF(N64&lt;&gt;"OK","REVISAR PRAZO",IF(H64="Solicitada","ANALISAR SOLICITAÇÃO","CONFIRMADA"))))))),"REVISAR FAIXA")))</f>
        <v/>
      </c>
    </row>
    <row r="65" ht="25" customHeight="1">
      <c r="A65" s="15" t="n"/>
      <c r="B65" s="16" t="n"/>
      <c r="C65" s="17" t="n"/>
      <c r="D65" s="18">
        <f>IF(C65="","",IFERROR(VLOOKUP(C65,Faixas!$A$5:$E$44,2,FALSE),"CÓDIGO INVÁLIDO"))</f>
        <v/>
      </c>
      <c r="E65" s="19">
        <f>IF(C65="","",IFERROR(VLOOKUP(C65,Faixas!$A$5:$E$44,3,FALSE),""))</f>
        <v/>
      </c>
      <c r="F65" s="19">
        <f>IF(C65="","",IFERROR(VLOOKUP(C65,Faixas!$A$5:$E$44,4,FALSE),""))</f>
        <v/>
      </c>
      <c r="G65" s="15" t="n"/>
      <c r="H65" s="17" t="n"/>
      <c r="I65" s="20" t="n"/>
      <c r="J65" s="20" t="n"/>
      <c r="K65" s="15" t="n"/>
      <c r="L65" s="21">
        <f>IF(OR(B65="",C65="",H65=""),"",IF(H65="Cancelada","LIBERADA",IF(COUNTIFS($B$5:$B$204,B65,$C$5:$C$204,C65,$H$5:$H$204,"Confirmada")+COUNTIFS($B$5:$B$204,B65,$C$5:$C$204,C65,$H$5:$H$204,"Solicitada")&gt;1,"CONFLITO","OK")))</f>
        <v/>
      </c>
      <c r="M65" s="21">
        <f>IF(OR(B65="",G65="",H65=""),"",IF(H65="Cancelada","N/A",IF(COUNTIFS($B$5:$B$204,B65,$G$5:$G$204,G65,$H$5:$H$204,"Confirmada")+COUNTIFS($B$5:$B$204,B65,$G$5:$G$204,G65,$H$5:$H$204,"Solicitada")&gt;Parâmetros!$B$7,"ACIMA DO LIMITE","OK")))</f>
        <v/>
      </c>
      <c r="N65" s="21">
        <f>IF(OR(B65="",E65="",I65=""),"",IFERROR(IF(B65+E65&lt;I65,"USO ANTERIOR AO REGISTRO",IF((B65+E65-I65)*24&lt;Parâmetros!$B$5,"ANTECEDÊNCIA INSUFICIENTE",IF(B65+E65-I65&gt;Parâmetros!$B$6,"FORA DA JANELA","OK"))),"REVISAR DADOS"))</f>
        <v/>
      </c>
      <c r="O65" s="21">
        <f>IF(H65="","",IF(H65="Cancelada",IF(OR(B65="",E65="",I65="",J65="",K65=""),"DADOS INCOMPLETOS",IFERROR(IF(J65&lt;I65,"ANTES DO REGISTRO",IF(J65&gt;B65+E65,"APÓS O INÍCIO",IF((B65+E65-J65)*24&lt;Parâmetros!$B$8,"FORA DO PRAZO","OK"))),"REVISAR DADOS")),IF(OR(J65&lt;&gt;"",K65&lt;&gt;""),"LIMPAR CANCELAMENTO","OK")))</f>
        <v/>
      </c>
      <c r="P65" s="18">
        <f>IF(COUNTA(A65:C65,G65:K65)=0,"",IF(COUNTA(A65:C65,G65:I65)&lt;6,"INCOMPLETA",IFERROR(IF(VLOOKUP(C65,Faixas!$A$5:$E$44,5,FALSE)&lt;&gt;"Sim","REVISAR FAIXA",IF(H65="Cancelada",IF(O65="OK","CANCELADA","REVISAR CANCELAMENTO"),IF(O65&lt;&gt;"OK","REVISAR CANCELAMENTO",IF(L65="CONFLITO","BLOQUEAR: CONFLITO",IF(M65&lt;&gt;"OK","REVISAR LIMITE",IF(N65&lt;&gt;"OK","REVISAR PRAZO",IF(H65="Solicitada","ANALISAR SOLICITAÇÃO","CONFIRMADA"))))))),"REVISAR FAIXA")))</f>
        <v/>
      </c>
    </row>
    <row r="66" ht="25" customHeight="1">
      <c r="A66" s="15" t="n"/>
      <c r="B66" s="16" t="n"/>
      <c r="C66" s="17" t="n"/>
      <c r="D66" s="18">
        <f>IF(C66="","",IFERROR(VLOOKUP(C66,Faixas!$A$5:$E$44,2,FALSE),"CÓDIGO INVÁLIDO"))</f>
        <v/>
      </c>
      <c r="E66" s="19">
        <f>IF(C66="","",IFERROR(VLOOKUP(C66,Faixas!$A$5:$E$44,3,FALSE),""))</f>
        <v/>
      </c>
      <c r="F66" s="19">
        <f>IF(C66="","",IFERROR(VLOOKUP(C66,Faixas!$A$5:$E$44,4,FALSE),""))</f>
        <v/>
      </c>
      <c r="G66" s="15" t="n"/>
      <c r="H66" s="17" t="n"/>
      <c r="I66" s="20" t="n"/>
      <c r="J66" s="20" t="n"/>
      <c r="K66" s="15" t="n"/>
      <c r="L66" s="21">
        <f>IF(OR(B66="",C66="",H66=""),"",IF(H66="Cancelada","LIBERADA",IF(COUNTIFS($B$5:$B$204,B66,$C$5:$C$204,C66,$H$5:$H$204,"Confirmada")+COUNTIFS($B$5:$B$204,B66,$C$5:$C$204,C66,$H$5:$H$204,"Solicitada")&gt;1,"CONFLITO","OK")))</f>
        <v/>
      </c>
      <c r="M66" s="21">
        <f>IF(OR(B66="",G66="",H66=""),"",IF(H66="Cancelada","N/A",IF(COUNTIFS($B$5:$B$204,B66,$G$5:$G$204,G66,$H$5:$H$204,"Confirmada")+COUNTIFS($B$5:$B$204,B66,$G$5:$G$204,G66,$H$5:$H$204,"Solicitada")&gt;Parâmetros!$B$7,"ACIMA DO LIMITE","OK")))</f>
        <v/>
      </c>
      <c r="N66" s="21">
        <f>IF(OR(B66="",E66="",I66=""),"",IFERROR(IF(B66+E66&lt;I66,"USO ANTERIOR AO REGISTRO",IF((B66+E66-I66)*24&lt;Parâmetros!$B$5,"ANTECEDÊNCIA INSUFICIENTE",IF(B66+E66-I66&gt;Parâmetros!$B$6,"FORA DA JANELA","OK"))),"REVISAR DADOS"))</f>
        <v/>
      </c>
      <c r="O66" s="21">
        <f>IF(H66="","",IF(H66="Cancelada",IF(OR(B66="",E66="",I66="",J66="",K66=""),"DADOS INCOMPLETOS",IFERROR(IF(J66&lt;I66,"ANTES DO REGISTRO",IF(J66&gt;B66+E66,"APÓS O INÍCIO",IF((B66+E66-J66)*24&lt;Parâmetros!$B$8,"FORA DO PRAZO","OK"))),"REVISAR DADOS")),IF(OR(J66&lt;&gt;"",K66&lt;&gt;""),"LIMPAR CANCELAMENTO","OK")))</f>
        <v/>
      </c>
      <c r="P66" s="18">
        <f>IF(COUNTA(A66:C66,G66:K66)=0,"",IF(COUNTA(A66:C66,G66:I66)&lt;6,"INCOMPLETA",IFERROR(IF(VLOOKUP(C66,Faixas!$A$5:$E$44,5,FALSE)&lt;&gt;"Sim","REVISAR FAIXA",IF(H66="Cancelada",IF(O66="OK","CANCELADA","REVISAR CANCELAMENTO"),IF(O66&lt;&gt;"OK","REVISAR CANCELAMENTO",IF(L66="CONFLITO","BLOQUEAR: CONFLITO",IF(M66&lt;&gt;"OK","REVISAR LIMITE",IF(N66&lt;&gt;"OK","REVISAR PRAZO",IF(H66="Solicitada","ANALISAR SOLICITAÇÃO","CONFIRMADA"))))))),"REVISAR FAIXA")))</f>
        <v/>
      </c>
    </row>
    <row r="67" ht="25" customHeight="1">
      <c r="A67" s="15" t="n"/>
      <c r="B67" s="16" t="n"/>
      <c r="C67" s="17" t="n"/>
      <c r="D67" s="18">
        <f>IF(C67="","",IFERROR(VLOOKUP(C67,Faixas!$A$5:$E$44,2,FALSE),"CÓDIGO INVÁLIDO"))</f>
        <v/>
      </c>
      <c r="E67" s="19">
        <f>IF(C67="","",IFERROR(VLOOKUP(C67,Faixas!$A$5:$E$44,3,FALSE),""))</f>
        <v/>
      </c>
      <c r="F67" s="19">
        <f>IF(C67="","",IFERROR(VLOOKUP(C67,Faixas!$A$5:$E$44,4,FALSE),""))</f>
        <v/>
      </c>
      <c r="G67" s="15" t="n"/>
      <c r="H67" s="17" t="n"/>
      <c r="I67" s="20" t="n"/>
      <c r="J67" s="20" t="n"/>
      <c r="K67" s="15" t="n"/>
      <c r="L67" s="21">
        <f>IF(OR(B67="",C67="",H67=""),"",IF(H67="Cancelada","LIBERADA",IF(COUNTIFS($B$5:$B$204,B67,$C$5:$C$204,C67,$H$5:$H$204,"Confirmada")+COUNTIFS($B$5:$B$204,B67,$C$5:$C$204,C67,$H$5:$H$204,"Solicitada")&gt;1,"CONFLITO","OK")))</f>
        <v/>
      </c>
      <c r="M67" s="21">
        <f>IF(OR(B67="",G67="",H67=""),"",IF(H67="Cancelada","N/A",IF(COUNTIFS($B$5:$B$204,B67,$G$5:$G$204,G67,$H$5:$H$204,"Confirmada")+COUNTIFS($B$5:$B$204,B67,$G$5:$G$204,G67,$H$5:$H$204,"Solicitada")&gt;Parâmetros!$B$7,"ACIMA DO LIMITE","OK")))</f>
        <v/>
      </c>
      <c r="N67" s="21">
        <f>IF(OR(B67="",E67="",I67=""),"",IFERROR(IF(B67+E67&lt;I67,"USO ANTERIOR AO REGISTRO",IF((B67+E67-I67)*24&lt;Parâmetros!$B$5,"ANTECEDÊNCIA INSUFICIENTE",IF(B67+E67-I67&gt;Parâmetros!$B$6,"FORA DA JANELA","OK"))),"REVISAR DADOS"))</f>
        <v/>
      </c>
      <c r="O67" s="21">
        <f>IF(H67="","",IF(H67="Cancelada",IF(OR(B67="",E67="",I67="",J67="",K67=""),"DADOS INCOMPLETOS",IFERROR(IF(J67&lt;I67,"ANTES DO REGISTRO",IF(J67&gt;B67+E67,"APÓS O INÍCIO",IF((B67+E67-J67)*24&lt;Parâmetros!$B$8,"FORA DO PRAZO","OK"))),"REVISAR DADOS")),IF(OR(J67&lt;&gt;"",K67&lt;&gt;""),"LIMPAR CANCELAMENTO","OK")))</f>
        <v/>
      </c>
      <c r="P67" s="18">
        <f>IF(COUNTA(A67:C67,G67:K67)=0,"",IF(COUNTA(A67:C67,G67:I67)&lt;6,"INCOMPLETA",IFERROR(IF(VLOOKUP(C67,Faixas!$A$5:$E$44,5,FALSE)&lt;&gt;"Sim","REVISAR FAIXA",IF(H67="Cancelada",IF(O67="OK","CANCELADA","REVISAR CANCELAMENTO"),IF(O67&lt;&gt;"OK","REVISAR CANCELAMENTO",IF(L67="CONFLITO","BLOQUEAR: CONFLITO",IF(M67&lt;&gt;"OK","REVISAR LIMITE",IF(N67&lt;&gt;"OK","REVISAR PRAZO",IF(H67="Solicitada","ANALISAR SOLICITAÇÃO","CONFIRMADA"))))))),"REVISAR FAIXA")))</f>
        <v/>
      </c>
    </row>
    <row r="68" ht="25" customHeight="1">
      <c r="A68" s="15" t="n"/>
      <c r="B68" s="16" t="n"/>
      <c r="C68" s="17" t="n"/>
      <c r="D68" s="18">
        <f>IF(C68="","",IFERROR(VLOOKUP(C68,Faixas!$A$5:$E$44,2,FALSE),"CÓDIGO INVÁLIDO"))</f>
        <v/>
      </c>
      <c r="E68" s="19">
        <f>IF(C68="","",IFERROR(VLOOKUP(C68,Faixas!$A$5:$E$44,3,FALSE),""))</f>
        <v/>
      </c>
      <c r="F68" s="19">
        <f>IF(C68="","",IFERROR(VLOOKUP(C68,Faixas!$A$5:$E$44,4,FALSE),""))</f>
        <v/>
      </c>
      <c r="G68" s="15" t="n"/>
      <c r="H68" s="17" t="n"/>
      <c r="I68" s="20" t="n"/>
      <c r="J68" s="20" t="n"/>
      <c r="K68" s="15" t="n"/>
      <c r="L68" s="21">
        <f>IF(OR(B68="",C68="",H68=""),"",IF(H68="Cancelada","LIBERADA",IF(COUNTIFS($B$5:$B$204,B68,$C$5:$C$204,C68,$H$5:$H$204,"Confirmada")+COUNTIFS($B$5:$B$204,B68,$C$5:$C$204,C68,$H$5:$H$204,"Solicitada")&gt;1,"CONFLITO","OK")))</f>
        <v/>
      </c>
      <c r="M68" s="21">
        <f>IF(OR(B68="",G68="",H68=""),"",IF(H68="Cancelada","N/A",IF(COUNTIFS($B$5:$B$204,B68,$G$5:$G$204,G68,$H$5:$H$204,"Confirmada")+COUNTIFS($B$5:$B$204,B68,$G$5:$G$204,G68,$H$5:$H$204,"Solicitada")&gt;Parâmetros!$B$7,"ACIMA DO LIMITE","OK")))</f>
        <v/>
      </c>
      <c r="N68" s="21">
        <f>IF(OR(B68="",E68="",I68=""),"",IFERROR(IF(B68+E68&lt;I68,"USO ANTERIOR AO REGISTRO",IF((B68+E68-I68)*24&lt;Parâmetros!$B$5,"ANTECEDÊNCIA INSUFICIENTE",IF(B68+E68-I68&gt;Parâmetros!$B$6,"FORA DA JANELA","OK"))),"REVISAR DADOS"))</f>
        <v/>
      </c>
      <c r="O68" s="21">
        <f>IF(H68="","",IF(H68="Cancelada",IF(OR(B68="",E68="",I68="",J68="",K68=""),"DADOS INCOMPLETOS",IFERROR(IF(J68&lt;I68,"ANTES DO REGISTRO",IF(J68&gt;B68+E68,"APÓS O INÍCIO",IF((B68+E68-J68)*24&lt;Parâmetros!$B$8,"FORA DO PRAZO","OK"))),"REVISAR DADOS")),IF(OR(J68&lt;&gt;"",K68&lt;&gt;""),"LIMPAR CANCELAMENTO","OK")))</f>
        <v/>
      </c>
      <c r="P68" s="18">
        <f>IF(COUNTA(A68:C68,G68:K68)=0,"",IF(COUNTA(A68:C68,G68:I68)&lt;6,"INCOMPLETA",IFERROR(IF(VLOOKUP(C68,Faixas!$A$5:$E$44,5,FALSE)&lt;&gt;"Sim","REVISAR FAIXA",IF(H68="Cancelada",IF(O68="OK","CANCELADA","REVISAR CANCELAMENTO"),IF(O68&lt;&gt;"OK","REVISAR CANCELAMENTO",IF(L68="CONFLITO","BLOQUEAR: CONFLITO",IF(M68&lt;&gt;"OK","REVISAR LIMITE",IF(N68&lt;&gt;"OK","REVISAR PRAZO",IF(H68="Solicitada","ANALISAR SOLICITAÇÃO","CONFIRMADA"))))))),"REVISAR FAIXA")))</f>
        <v/>
      </c>
    </row>
    <row r="69" ht="25" customHeight="1">
      <c r="A69" s="15" t="n"/>
      <c r="B69" s="16" t="n"/>
      <c r="C69" s="17" t="n"/>
      <c r="D69" s="18">
        <f>IF(C69="","",IFERROR(VLOOKUP(C69,Faixas!$A$5:$E$44,2,FALSE),"CÓDIGO INVÁLIDO"))</f>
        <v/>
      </c>
      <c r="E69" s="19">
        <f>IF(C69="","",IFERROR(VLOOKUP(C69,Faixas!$A$5:$E$44,3,FALSE),""))</f>
        <v/>
      </c>
      <c r="F69" s="19">
        <f>IF(C69="","",IFERROR(VLOOKUP(C69,Faixas!$A$5:$E$44,4,FALSE),""))</f>
        <v/>
      </c>
      <c r="G69" s="15" t="n"/>
      <c r="H69" s="17" t="n"/>
      <c r="I69" s="20" t="n"/>
      <c r="J69" s="20" t="n"/>
      <c r="K69" s="15" t="n"/>
      <c r="L69" s="21">
        <f>IF(OR(B69="",C69="",H69=""),"",IF(H69="Cancelada","LIBERADA",IF(COUNTIFS($B$5:$B$204,B69,$C$5:$C$204,C69,$H$5:$H$204,"Confirmada")+COUNTIFS($B$5:$B$204,B69,$C$5:$C$204,C69,$H$5:$H$204,"Solicitada")&gt;1,"CONFLITO","OK")))</f>
        <v/>
      </c>
      <c r="M69" s="21">
        <f>IF(OR(B69="",G69="",H69=""),"",IF(H69="Cancelada","N/A",IF(COUNTIFS($B$5:$B$204,B69,$G$5:$G$204,G69,$H$5:$H$204,"Confirmada")+COUNTIFS($B$5:$B$204,B69,$G$5:$G$204,G69,$H$5:$H$204,"Solicitada")&gt;Parâmetros!$B$7,"ACIMA DO LIMITE","OK")))</f>
        <v/>
      </c>
      <c r="N69" s="21">
        <f>IF(OR(B69="",E69="",I69=""),"",IFERROR(IF(B69+E69&lt;I69,"USO ANTERIOR AO REGISTRO",IF((B69+E69-I69)*24&lt;Parâmetros!$B$5,"ANTECEDÊNCIA INSUFICIENTE",IF(B69+E69-I69&gt;Parâmetros!$B$6,"FORA DA JANELA","OK"))),"REVISAR DADOS"))</f>
        <v/>
      </c>
      <c r="O69" s="21">
        <f>IF(H69="","",IF(H69="Cancelada",IF(OR(B69="",E69="",I69="",J69="",K69=""),"DADOS INCOMPLETOS",IFERROR(IF(J69&lt;I69,"ANTES DO REGISTRO",IF(J69&gt;B69+E69,"APÓS O INÍCIO",IF((B69+E69-J69)*24&lt;Parâmetros!$B$8,"FORA DO PRAZO","OK"))),"REVISAR DADOS")),IF(OR(J69&lt;&gt;"",K69&lt;&gt;""),"LIMPAR CANCELAMENTO","OK")))</f>
        <v/>
      </c>
      <c r="P69" s="18">
        <f>IF(COUNTA(A69:C69,G69:K69)=0,"",IF(COUNTA(A69:C69,G69:I69)&lt;6,"INCOMPLETA",IFERROR(IF(VLOOKUP(C69,Faixas!$A$5:$E$44,5,FALSE)&lt;&gt;"Sim","REVISAR FAIXA",IF(H69="Cancelada",IF(O69="OK","CANCELADA","REVISAR CANCELAMENTO"),IF(O69&lt;&gt;"OK","REVISAR CANCELAMENTO",IF(L69="CONFLITO","BLOQUEAR: CONFLITO",IF(M69&lt;&gt;"OK","REVISAR LIMITE",IF(N69&lt;&gt;"OK","REVISAR PRAZO",IF(H69="Solicitada","ANALISAR SOLICITAÇÃO","CONFIRMADA"))))))),"REVISAR FAIXA")))</f>
        <v/>
      </c>
    </row>
    <row r="70" ht="25" customHeight="1">
      <c r="A70" s="15" t="n"/>
      <c r="B70" s="16" t="n"/>
      <c r="C70" s="17" t="n"/>
      <c r="D70" s="18">
        <f>IF(C70="","",IFERROR(VLOOKUP(C70,Faixas!$A$5:$E$44,2,FALSE),"CÓDIGO INVÁLIDO"))</f>
        <v/>
      </c>
      <c r="E70" s="19">
        <f>IF(C70="","",IFERROR(VLOOKUP(C70,Faixas!$A$5:$E$44,3,FALSE),""))</f>
        <v/>
      </c>
      <c r="F70" s="19">
        <f>IF(C70="","",IFERROR(VLOOKUP(C70,Faixas!$A$5:$E$44,4,FALSE),""))</f>
        <v/>
      </c>
      <c r="G70" s="15" t="n"/>
      <c r="H70" s="17" t="n"/>
      <c r="I70" s="20" t="n"/>
      <c r="J70" s="20" t="n"/>
      <c r="K70" s="15" t="n"/>
      <c r="L70" s="21">
        <f>IF(OR(B70="",C70="",H70=""),"",IF(H70="Cancelada","LIBERADA",IF(COUNTIFS($B$5:$B$204,B70,$C$5:$C$204,C70,$H$5:$H$204,"Confirmada")+COUNTIFS($B$5:$B$204,B70,$C$5:$C$204,C70,$H$5:$H$204,"Solicitada")&gt;1,"CONFLITO","OK")))</f>
        <v/>
      </c>
      <c r="M70" s="21">
        <f>IF(OR(B70="",G70="",H70=""),"",IF(H70="Cancelada","N/A",IF(COUNTIFS($B$5:$B$204,B70,$G$5:$G$204,G70,$H$5:$H$204,"Confirmada")+COUNTIFS($B$5:$B$204,B70,$G$5:$G$204,G70,$H$5:$H$204,"Solicitada")&gt;Parâmetros!$B$7,"ACIMA DO LIMITE","OK")))</f>
        <v/>
      </c>
      <c r="N70" s="21">
        <f>IF(OR(B70="",E70="",I70=""),"",IFERROR(IF(B70+E70&lt;I70,"USO ANTERIOR AO REGISTRO",IF((B70+E70-I70)*24&lt;Parâmetros!$B$5,"ANTECEDÊNCIA INSUFICIENTE",IF(B70+E70-I70&gt;Parâmetros!$B$6,"FORA DA JANELA","OK"))),"REVISAR DADOS"))</f>
        <v/>
      </c>
      <c r="O70" s="21">
        <f>IF(H70="","",IF(H70="Cancelada",IF(OR(B70="",E70="",I70="",J70="",K70=""),"DADOS INCOMPLETOS",IFERROR(IF(J70&lt;I70,"ANTES DO REGISTRO",IF(J70&gt;B70+E70,"APÓS O INÍCIO",IF((B70+E70-J70)*24&lt;Parâmetros!$B$8,"FORA DO PRAZO","OK"))),"REVISAR DADOS")),IF(OR(J70&lt;&gt;"",K70&lt;&gt;""),"LIMPAR CANCELAMENTO","OK")))</f>
        <v/>
      </c>
      <c r="P70" s="18">
        <f>IF(COUNTA(A70:C70,G70:K70)=0,"",IF(COUNTA(A70:C70,G70:I70)&lt;6,"INCOMPLETA",IFERROR(IF(VLOOKUP(C70,Faixas!$A$5:$E$44,5,FALSE)&lt;&gt;"Sim","REVISAR FAIXA",IF(H70="Cancelada",IF(O70="OK","CANCELADA","REVISAR CANCELAMENTO"),IF(O70&lt;&gt;"OK","REVISAR CANCELAMENTO",IF(L70="CONFLITO","BLOQUEAR: CONFLITO",IF(M70&lt;&gt;"OK","REVISAR LIMITE",IF(N70&lt;&gt;"OK","REVISAR PRAZO",IF(H70="Solicitada","ANALISAR SOLICITAÇÃO","CONFIRMADA"))))))),"REVISAR FAIXA")))</f>
        <v/>
      </c>
    </row>
    <row r="71" ht="25" customHeight="1">
      <c r="A71" s="15" t="n"/>
      <c r="B71" s="16" t="n"/>
      <c r="C71" s="17" t="n"/>
      <c r="D71" s="18">
        <f>IF(C71="","",IFERROR(VLOOKUP(C71,Faixas!$A$5:$E$44,2,FALSE),"CÓDIGO INVÁLIDO"))</f>
        <v/>
      </c>
      <c r="E71" s="19">
        <f>IF(C71="","",IFERROR(VLOOKUP(C71,Faixas!$A$5:$E$44,3,FALSE),""))</f>
        <v/>
      </c>
      <c r="F71" s="19">
        <f>IF(C71="","",IFERROR(VLOOKUP(C71,Faixas!$A$5:$E$44,4,FALSE),""))</f>
        <v/>
      </c>
      <c r="G71" s="15" t="n"/>
      <c r="H71" s="17" t="n"/>
      <c r="I71" s="20" t="n"/>
      <c r="J71" s="20" t="n"/>
      <c r="K71" s="15" t="n"/>
      <c r="L71" s="21">
        <f>IF(OR(B71="",C71="",H71=""),"",IF(H71="Cancelada","LIBERADA",IF(COUNTIFS($B$5:$B$204,B71,$C$5:$C$204,C71,$H$5:$H$204,"Confirmada")+COUNTIFS($B$5:$B$204,B71,$C$5:$C$204,C71,$H$5:$H$204,"Solicitada")&gt;1,"CONFLITO","OK")))</f>
        <v/>
      </c>
      <c r="M71" s="21">
        <f>IF(OR(B71="",G71="",H71=""),"",IF(H71="Cancelada","N/A",IF(COUNTIFS($B$5:$B$204,B71,$G$5:$G$204,G71,$H$5:$H$204,"Confirmada")+COUNTIFS($B$5:$B$204,B71,$G$5:$G$204,G71,$H$5:$H$204,"Solicitada")&gt;Parâmetros!$B$7,"ACIMA DO LIMITE","OK")))</f>
        <v/>
      </c>
      <c r="N71" s="21">
        <f>IF(OR(B71="",E71="",I71=""),"",IFERROR(IF(B71+E71&lt;I71,"USO ANTERIOR AO REGISTRO",IF((B71+E71-I71)*24&lt;Parâmetros!$B$5,"ANTECEDÊNCIA INSUFICIENTE",IF(B71+E71-I71&gt;Parâmetros!$B$6,"FORA DA JANELA","OK"))),"REVISAR DADOS"))</f>
        <v/>
      </c>
      <c r="O71" s="21">
        <f>IF(H71="","",IF(H71="Cancelada",IF(OR(B71="",E71="",I71="",J71="",K71=""),"DADOS INCOMPLETOS",IFERROR(IF(J71&lt;I71,"ANTES DO REGISTRO",IF(J71&gt;B71+E71,"APÓS O INÍCIO",IF((B71+E71-J71)*24&lt;Parâmetros!$B$8,"FORA DO PRAZO","OK"))),"REVISAR DADOS")),IF(OR(J71&lt;&gt;"",K71&lt;&gt;""),"LIMPAR CANCELAMENTO","OK")))</f>
        <v/>
      </c>
      <c r="P71" s="18">
        <f>IF(COUNTA(A71:C71,G71:K71)=0,"",IF(COUNTA(A71:C71,G71:I71)&lt;6,"INCOMPLETA",IFERROR(IF(VLOOKUP(C71,Faixas!$A$5:$E$44,5,FALSE)&lt;&gt;"Sim","REVISAR FAIXA",IF(H71="Cancelada",IF(O71="OK","CANCELADA","REVISAR CANCELAMENTO"),IF(O71&lt;&gt;"OK","REVISAR CANCELAMENTO",IF(L71="CONFLITO","BLOQUEAR: CONFLITO",IF(M71&lt;&gt;"OK","REVISAR LIMITE",IF(N71&lt;&gt;"OK","REVISAR PRAZO",IF(H71="Solicitada","ANALISAR SOLICITAÇÃO","CONFIRMADA"))))))),"REVISAR FAIXA")))</f>
        <v/>
      </c>
    </row>
    <row r="72" ht="25" customHeight="1">
      <c r="A72" s="15" t="n"/>
      <c r="B72" s="16" t="n"/>
      <c r="C72" s="17" t="n"/>
      <c r="D72" s="18">
        <f>IF(C72="","",IFERROR(VLOOKUP(C72,Faixas!$A$5:$E$44,2,FALSE),"CÓDIGO INVÁLIDO"))</f>
        <v/>
      </c>
      <c r="E72" s="19">
        <f>IF(C72="","",IFERROR(VLOOKUP(C72,Faixas!$A$5:$E$44,3,FALSE),""))</f>
        <v/>
      </c>
      <c r="F72" s="19">
        <f>IF(C72="","",IFERROR(VLOOKUP(C72,Faixas!$A$5:$E$44,4,FALSE),""))</f>
        <v/>
      </c>
      <c r="G72" s="15" t="n"/>
      <c r="H72" s="17" t="n"/>
      <c r="I72" s="20" t="n"/>
      <c r="J72" s="20" t="n"/>
      <c r="K72" s="15" t="n"/>
      <c r="L72" s="21">
        <f>IF(OR(B72="",C72="",H72=""),"",IF(H72="Cancelada","LIBERADA",IF(COUNTIFS($B$5:$B$204,B72,$C$5:$C$204,C72,$H$5:$H$204,"Confirmada")+COUNTIFS($B$5:$B$204,B72,$C$5:$C$204,C72,$H$5:$H$204,"Solicitada")&gt;1,"CONFLITO","OK")))</f>
        <v/>
      </c>
      <c r="M72" s="21">
        <f>IF(OR(B72="",G72="",H72=""),"",IF(H72="Cancelada","N/A",IF(COUNTIFS($B$5:$B$204,B72,$G$5:$G$204,G72,$H$5:$H$204,"Confirmada")+COUNTIFS($B$5:$B$204,B72,$G$5:$G$204,G72,$H$5:$H$204,"Solicitada")&gt;Parâmetros!$B$7,"ACIMA DO LIMITE","OK")))</f>
        <v/>
      </c>
      <c r="N72" s="21">
        <f>IF(OR(B72="",E72="",I72=""),"",IFERROR(IF(B72+E72&lt;I72,"USO ANTERIOR AO REGISTRO",IF((B72+E72-I72)*24&lt;Parâmetros!$B$5,"ANTECEDÊNCIA INSUFICIENTE",IF(B72+E72-I72&gt;Parâmetros!$B$6,"FORA DA JANELA","OK"))),"REVISAR DADOS"))</f>
        <v/>
      </c>
      <c r="O72" s="21">
        <f>IF(H72="","",IF(H72="Cancelada",IF(OR(B72="",E72="",I72="",J72="",K72=""),"DADOS INCOMPLETOS",IFERROR(IF(J72&lt;I72,"ANTES DO REGISTRO",IF(J72&gt;B72+E72,"APÓS O INÍCIO",IF((B72+E72-J72)*24&lt;Parâmetros!$B$8,"FORA DO PRAZO","OK"))),"REVISAR DADOS")),IF(OR(J72&lt;&gt;"",K72&lt;&gt;""),"LIMPAR CANCELAMENTO","OK")))</f>
        <v/>
      </c>
      <c r="P72" s="18">
        <f>IF(COUNTA(A72:C72,G72:K72)=0,"",IF(COUNTA(A72:C72,G72:I72)&lt;6,"INCOMPLETA",IFERROR(IF(VLOOKUP(C72,Faixas!$A$5:$E$44,5,FALSE)&lt;&gt;"Sim","REVISAR FAIXA",IF(H72="Cancelada",IF(O72="OK","CANCELADA","REVISAR CANCELAMENTO"),IF(O72&lt;&gt;"OK","REVISAR CANCELAMENTO",IF(L72="CONFLITO","BLOQUEAR: CONFLITO",IF(M72&lt;&gt;"OK","REVISAR LIMITE",IF(N72&lt;&gt;"OK","REVISAR PRAZO",IF(H72="Solicitada","ANALISAR SOLICITAÇÃO","CONFIRMADA"))))))),"REVISAR FAIXA")))</f>
        <v/>
      </c>
    </row>
    <row r="73" ht="25" customHeight="1">
      <c r="A73" s="15" t="n"/>
      <c r="B73" s="16" t="n"/>
      <c r="C73" s="17" t="n"/>
      <c r="D73" s="18">
        <f>IF(C73="","",IFERROR(VLOOKUP(C73,Faixas!$A$5:$E$44,2,FALSE),"CÓDIGO INVÁLIDO"))</f>
        <v/>
      </c>
      <c r="E73" s="19">
        <f>IF(C73="","",IFERROR(VLOOKUP(C73,Faixas!$A$5:$E$44,3,FALSE),""))</f>
        <v/>
      </c>
      <c r="F73" s="19">
        <f>IF(C73="","",IFERROR(VLOOKUP(C73,Faixas!$A$5:$E$44,4,FALSE),""))</f>
        <v/>
      </c>
      <c r="G73" s="15" t="n"/>
      <c r="H73" s="17" t="n"/>
      <c r="I73" s="20" t="n"/>
      <c r="J73" s="20" t="n"/>
      <c r="K73" s="15" t="n"/>
      <c r="L73" s="21">
        <f>IF(OR(B73="",C73="",H73=""),"",IF(H73="Cancelada","LIBERADA",IF(COUNTIFS($B$5:$B$204,B73,$C$5:$C$204,C73,$H$5:$H$204,"Confirmada")+COUNTIFS($B$5:$B$204,B73,$C$5:$C$204,C73,$H$5:$H$204,"Solicitada")&gt;1,"CONFLITO","OK")))</f>
        <v/>
      </c>
      <c r="M73" s="21">
        <f>IF(OR(B73="",G73="",H73=""),"",IF(H73="Cancelada","N/A",IF(COUNTIFS($B$5:$B$204,B73,$G$5:$G$204,G73,$H$5:$H$204,"Confirmada")+COUNTIFS($B$5:$B$204,B73,$G$5:$G$204,G73,$H$5:$H$204,"Solicitada")&gt;Parâmetros!$B$7,"ACIMA DO LIMITE","OK")))</f>
        <v/>
      </c>
      <c r="N73" s="21">
        <f>IF(OR(B73="",E73="",I73=""),"",IFERROR(IF(B73+E73&lt;I73,"USO ANTERIOR AO REGISTRO",IF((B73+E73-I73)*24&lt;Parâmetros!$B$5,"ANTECEDÊNCIA INSUFICIENTE",IF(B73+E73-I73&gt;Parâmetros!$B$6,"FORA DA JANELA","OK"))),"REVISAR DADOS"))</f>
        <v/>
      </c>
      <c r="O73" s="21">
        <f>IF(H73="","",IF(H73="Cancelada",IF(OR(B73="",E73="",I73="",J73="",K73=""),"DADOS INCOMPLETOS",IFERROR(IF(J73&lt;I73,"ANTES DO REGISTRO",IF(J73&gt;B73+E73,"APÓS O INÍCIO",IF((B73+E73-J73)*24&lt;Parâmetros!$B$8,"FORA DO PRAZO","OK"))),"REVISAR DADOS")),IF(OR(J73&lt;&gt;"",K73&lt;&gt;""),"LIMPAR CANCELAMENTO","OK")))</f>
        <v/>
      </c>
      <c r="P73" s="18">
        <f>IF(COUNTA(A73:C73,G73:K73)=0,"",IF(COUNTA(A73:C73,G73:I73)&lt;6,"INCOMPLETA",IFERROR(IF(VLOOKUP(C73,Faixas!$A$5:$E$44,5,FALSE)&lt;&gt;"Sim","REVISAR FAIXA",IF(H73="Cancelada",IF(O73="OK","CANCELADA","REVISAR CANCELAMENTO"),IF(O73&lt;&gt;"OK","REVISAR CANCELAMENTO",IF(L73="CONFLITO","BLOQUEAR: CONFLITO",IF(M73&lt;&gt;"OK","REVISAR LIMITE",IF(N73&lt;&gt;"OK","REVISAR PRAZO",IF(H73="Solicitada","ANALISAR SOLICITAÇÃO","CONFIRMADA"))))))),"REVISAR FAIXA")))</f>
        <v/>
      </c>
    </row>
    <row r="74" ht="25" customHeight="1">
      <c r="A74" s="15" t="n"/>
      <c r="B74" s="16" t="n"/>
      <c r="C74" s="17" t="n"/>
      <c r="D74" s="18">
        <f>IF(C74="","",IFERROR(VLOOKUP(C74,Faixas!$A$5:$E$44,2,FALSE),"CÓDIGO INVÁLIDO"))</f>
        <v/>
      </c>
      <c r="E74" s="19">
        <f>IF(C74="","",IFERROR(VLOOKUP(C74,Faixas!$A$5:$E$44,3,FALSE),""))</f>
        <v/>
      </c>
      <c r="F74" s="19">
        <f>IF(C74="","",IFERROR(VLOOKUP(C74,Faixas!$A$5:$E$44,4,FALSE),""))</f>
        <v/>
      </c>
      <c r="G74" s="15" t="n"/>
      <c r="H74" s="17" t="n"/>
      <c r="I74" s="20" t="n"/>
      <c r="J74" s="20" t="n"/>
      <c r="K74" s="15" t="n"/>
      <c r="L74" s="21">
        <f>IF(OR(B74="",C74="",H74=""),"",IF(H74="Cancelada","LIBERADA",IF(COUNTIFS($B$5:$B$204,B74,$C$5:$C$204,C74,$H$5:$H$204,"Confirmada")+COUNTIFS($B$5:$B$204,B74,$C$5:$C$204,C74,$H$5:$H$204,"Solicitada")&gt;1,"CONFLITO","OK")))</f>
        <v/>
      </c>
      <c r="M74" s="21">
        <f>IF(OR(B74="",G74="",H74=""),"",IF(H74="Cancelada","N/A",IF(COUNTIFS($B$5:$B$204,B74,$G$5:$G$204,G74,$H$5:$H$204,"Confirmada")+COUNTIFS($B$5:$B$204,B74,$G$5:$G$204,G74,$H$5:$H$204,"Solicitada")&gt;Parâmetros!$B$7,"ACIMA DO LIMITE","OK")))</f>
        <v/>
      </c>
      <c r="N74" s="21">
        <f>IF(OR(B74="",E74="",I74=""),"",IFERROR(IF(B74+E74&lt;I74,"USO ANTERIOR AO REGISTRO",IF((B74+E74-I74)*24&lt;Parâmetros!$B$5,"ANTECEDÊNCIA INSUFICIENTE",IF(B74+E74-I74&gt;Parâmetros!$B$6,"FORA DA JANELA","OK"))),"REVISAR DADOS"))</f>
        <v/>
      </c>
      <c r="O74" s="21">
        <f>IF(H74="","",IF(H74="Cancelada",IF(OR(B74="",E74="",I74="",J74="",K74=""),"DADOS INCOMPLETOS",IFERROR(IF(J74&lt;I74,"ANTES DO REGISTRO",IF(J74&gt;B74+E74,"APÓS O INÍCIO",IF((B74+E74-J74)*24&lt;Parâmetros!$B$8,"FORA DO PRAZO","OK"))),"REVISAR DADOS")),IF(OR(J74&lt;&gt;"",K74&lt;&gt;""),"LIMPAR CANCELAMENTO","OK")))</f>
        <v/>
      </c>
      <c r="P74" s="18">
        <f>IF(COUNTA(A74:C74,G74:K74)=0,"",IF(COUNTA(A74:C74,G74:I74)&lt;6,"INCOMPLETA",IFERROR(IF(VLOOKUP(C74,Faixas!$A$5:$E$44,5,FALSE)&lt;&gt;"Sim","REVISAR FAIXA",IF(H74="Cancelada",IF(O74="OK","CANCELADA","REVISAR CANCELAMENTO"),IF(O74&lt;&gt;"OK","REVISAR CANCELAMENTO",IF(L74="CONFLITO","BLOQUEAR: CONFLITO",IF(M74&lt;&gt;"OK","REVISAR LIMITE",IF(N74&lt;&gt;"OK","REVISAR PRAZO",IF(H74="Solicitada","ANALISAR SOLICITAÇÃO","CONFIRMADA"))))))),"REVISAR FAIXA")))</f>
        <v/>
      </c>
    </row>
    <row r="75" ht="25" customHeight="1">
      <c r="A75" s="15" t="n"/>
      <c r="B75" s="16" t="n"/>
      <c r="C75" s="17" t="n"/>
      <c r="D75" s="18">
        <f>IF(C75="","",IFERROR(VLOOKUP(C75,Faixas!$A$5:$E$44,2,FALSE),"CÓDIGO INVÁLIDO"))</f>
        <v/>
      </c>
      <c r="E75" s="19">
        <f>IF(C75="","",IFERROR(VLOOKUP(C75,Faixas!$A$5:$E$44,3,FALSE),""))</f>
        <v/>
      </c>
      <c r="F75" s="19">
        <f>IF(C75="","",IFERROR(VLOOKUP(C75,Faixas!$A$5:$E$44,4,FALSE),""))</f>
        <v/>
      </c>
      <c r="G75" s="15" t="n"/>
      <c r="H75" s="17" t="n"/>
      <c r="I75" s="20" t="n"/>
      <c r="J75" s="20" t="n"/>
      <c r="K75" s="15" t="n"/>
      <c r="L75" s="21">
        <f>IF(OR(B75="",C75="",H75=""),"",IF(H75="Cancelada","LIBERADA",IF(COUNTIFS($B$5:$B$204,B75,$C$5:$C$204,C75,$H$5:$H$204,"Confirmada")+COUNTIFS($B$5:$B$204,B75,$C$5:$C$204,C75,$H$5:$H$204,"Solicitada")&gt;1,"CONFLITO","OK")))</f>
        <v/>
      </c>
      <c r="M75" s="21">
        <f>IF(OR(B75="",G75="",H75=""),"",IF(H75="Cancelada","N/A",IF(COUNTIFS($B$5:$B$204,B75,$G$5:$G$204,G75,$H$5:$H$204,"Confirmada")+COUNTIFS($B$5:$B$204,B75,$G$5:$G$204,G75,$H$5:$H$204,"Solicitada")&gt;Parâmetros!$B$7,"ACIMA DO LIMITE","OK")))</f>
        <v/>
      </c>
      <c r="N75" s="21">
        <f>IF(OR(B75="",E75="",I75=""),"",IFERROR(IF(B75+E75&lt;I75,"USO ANTERIOR AO REGISTRO",IF((B75+E75-I75)*24&lt;Parâmetros!$B$5,"ANTECEDÊNCIA INSUFICIENTE",IF(B75+E75-I75&gt;Parâmetros!$B$6,"FORA DA JANELA","OK"))),"REVISAR DADOS"))</f>
        <v/>
      </c>
      <c r="O75" s="21">
        <f>IF(H75="","",IF(H75="Cancelada",IF(OR(B75="",E75="",I75="",J75="",K75=""),"DADOS INCOMPLETOS",IFERROR(IF(J75&lt;I75,"ANTES DO REGISTRO",IF(J75&gt;B75+E75,"APÓS O INÍCIO",IF((B75+E75-J75)*24&lt;Parâmetros!$B$8,"FORA DO PRAZO","OK"))),"REVISAR DADOS")),IF(OR(J75&lt;&gt;"",K75&lt;&gt;""),"LIMPAR CANCELAMENTO","OK")))</f>
        <v/>
      </c>
      <c r="P75" s="18">
        <f>IF(COUNTA(A75:C75,G75:K75)=0,"",IF(COUNTA(A75:C75,G75:I75)&lt;6,"INCOMPLETA",IFERROR(IF(VLOOKUP(C75,Faixas!$A$5:$E$44,5,FALSE)&lt;&gt;"Sim","REVISAR FAIXA",IF(H75="Cancelada",IF(O75="OK","CANCELADA","REVISAR CANCELAMENTO"),IF(O75&lt;&gt;"OK","REVISAR CANCELAMENTO",IF(L75="CONFLITO","BLOQUEAR: CONFLITO",IF(M75&lt;&gt;"OK","REVISAR LIMITE",IF(N75&lt;&gt;"OK","REVISAR PRAZO",IF(H75="Solicitada","ANALISAR SOLICITAÇÃO","CONFIRMADA"))))))),"REVISAR FAIXA")))</f>
        <v/>
      </c>
    </row>
    <row r="76" ht="25" customHeight="1">
      <c r="A76" s="15" t="n"/>
      <c r="B76" s="16" t="n"/>
      <c r="C76" s="17" t="n"/>
      <c r="D76" s="18">
        <f>IF(C76="","",IFERROR(VLOOKUP(C76,Faixas!$A$5:$E$44,2,FALSE),"CÓDIGO INVÁLIDO"))</f>
        <v/>
      </c>
      <c r="E76" s="19">
        <f>IF(C76="","",IFERROR(VLOOKUP(C76,Faixas!$A$5:$E$44,3,FALSE),""))</f>
        <v/>
      </c>
      <c r="F76" s="19">
        <f>IF(C76="","",IFERROR(VLOOKUP(C76,Faixas!$A$5:$E$44,4,FALSE),""))</f>
        <v/>
      </c>
      <c r="G76" s="15" t="n"/>
      <c r="H76" s="17" t="n"/>
      <c r="I76" s="20" t="n"/>
      <c r="J76" s="20" t="n"/>
      <c r="K76" s="15" t="n"/>
      <c r="L76" s="21">
        <f>IF(OR(B76="",C76="",H76=""),"",IF(H76="Cancelada","LIBERADA",IF(COUNTIFS($B$5:$B$204,B76,$C$5:$C$204,C76,$H$5:$H$204,"Confirmada")+COUNTIFS($B$5:$B$204,B76,$C$5:$C$204,C76,$H$5:$H$204,"Solicitada")&gt;1,"CONFLITO","OK")))</f>
        <v/>
      </c>
      <c r="M76" s="21">
        <f>IF(OR(B76="",G76="",H76=""),"",IF(H76="Cancelada","N/A",IF(COUNTIFS($B$5:$B$204,B76,$G$5:$G$204,G76,$H$5:$H$204,"Confirmada")+COUNTIFS($B$5:$B$204,B76,$G$5:$G$204,G76,$H$5:$H$204,"Solicitada")&gt;Parâmetros!$B$7,"ACIMA DO LIMITE","OK")))</f>
        <v/>
      </c>
      <c r="N76" s="21">
        <f>IF(OR(B76="",E76="",I76=""),"",IFERROR(IF(B76+E76&lt;I76,"USO ANTERIOR AO REGISTRO",IF((B76+E76-I76)*24&lt;Parâmetros!$B$5,"ANTECEDÊNCIA INSUFICIENTE",IF(B76+E76-I76&gt;Parâmetros!$B$6,"FORA DA JANELA","OK"))),"REVISAR DADOS"))</f>
        <v/>
      </c>
      <c r="O76" s="21">
        <f>IF(H76="","",IF(H76="Cancelada",IF(OR(B76="",E76="",I76="",J76="",K76=""),"DADOS INCOMPLETOS",IFERROR(IF(J76&lt;I76,"ANTES DO REGISTRO",IF(J76&gt;B76+E76,"APÓS O INÍCIO",IF((B76+E76-J76)*24&lt;Parâmetros!$B$8,"FORA DO PRAZO","OK"))),"REVISAR DADOS")),IF(OR(J76&lt;&gt;"",K76&lt;&gt;""),"LIMPAR CANCELAMENTO","OK")))</f>
        <v/>
      </c>
      <c r="P76" s="18">
        <f>IF(COUNTA(A76:C76,G76:K76)=0,"",IF(COUNTA(A76:C76,G76:I76)&lt;6,"INCOMPLETA",IFERROR(IF(VLOOKUP(C76,Faixas!$A$5:$E$44,5,FALSE)&lt;&gt;"Sim","REVISAR FAIXA",IF(H76="Cancelada",IF(O76="OK","CANCELADA","REVISAR CANCELAMENTO"),IF(O76&lt;&gt;"OK","REVISAR CANCELAMENTO",IF(L76="CONFLITO","BLOQUEAR: CONFLITO",IF(M76&lt;&gt;"OK","REVISAR LIMITE",IF(N76&lt;&gt;"OK","REVISAR PRAZO",IF(H76="Solicitada","ANALISAR SOLICITAÇÃO","CONFIRMADA"))))))),"REVISAR FAIXA")))</f>
        <v/>
      </c>
    </row>
    <row r="77" ht="25" customHeight="1">
      <c r="A77" s="15" t="n"/>
      <c r="B77" s="16" t="n"/>
      <c r="C77" s="17" t="n"/>
      <c r="D77" s="18">
        <f>IF(C77="","",IFERROR(VLOOKUP(C77,Faixas!$A$5:$E$44,2,FALSE),"CÓDIGO INVÁLIDO"))</f>
        <v/>
      </c>
      <c r="E77" s="19">
        <f>IF(C77="","",IFERROR(VLOOKUP(C77,Faixas!$A$5:$E$44,3,FALSE),""))</f>
        <v/>
      </c>
      <c r="F77" s="19">
        <f>IF(C77="","",IFERROR(VLOOKUP(C77,Faixas!$A$5:$E$44,4,FALSE),""))</f>
        <v/>
      </c>
      <c r="G77" s="15" t="n"/>
      <c r="H77" s="17" t="n"/>
      <c r="I77" s="20" t="n"/>
      <c r="J77" s="20" t="n"/>
      <c r="K77" s="15" t="n"/>
      <c r="L77" s="21">
        <f>IF(OR(B77="",C77="",H77=""),"",IF(H77="Cancelada","LIBERADA",IF(COUNTIFS($B$5:$B$204,B77,$C$5:$C$204,C77,$H$5:$H$204,"Confirmada")+COUNTIFS($B$5:$B$204,B77,$C$5:$C$204,C77,$H$5:$H$204,"Solicitada")&gt;1,"CONFLITO","OK")))</f>
        <v/>
      </c>
      <c r="M77" s="21">
        <f>IF(OR(B77="",G77="",H77=""),"",IF(H77="Cancelada","N/A",IF(COUNTIFS($B$5:$B$204,B77,$G$5:$G$204,G77,$H$5:$H$204,"Confirmada")+COUNTIFS($B$5:$B$204,B77,$G$5:$G$204,G77,$H$5:$H$204,"Solicitada")&gt;Parâmetros!$B$7,"ACIMA DO LIMITE","OK")))</f>
        <v/>
      </c>
      <c r="N77" s="21">
        <f>IF(OR(B77="",E77="",I77=""),"",IFERROR(IF(B77+E77&lt;I77,"USO ANTERIOR AO REGISTRO",IF((B77+E77-I77)*24&lt;Parâmetros!$B$5,"ANTECEDÊNCIA INSUFICIENTE",IF(B77+E77-I77&gt;Parâmetros!$B$6,"FORA DA JANELA","OK"))),"REVISAR DADOS"))</f>
        <v/>
      </c>
      <c r="O77" s="21">
        <f>IF(H77="","",IF(H77="Cancelada",IF(OR(B77="",E77="",I77="",J77="",K77=""),"DADOS INCOMPLETOS",IFERROR(IF(J77&lt;I77,"ANTES DO REGISTRO",IF(J77&gt;B77+E77,"APÓS O INÍCIO",IF((B77+E77-J77)*24&lt;Parâmetros!$B$8,"FORA DO PRAZO","OK"))),"REVISAR DADOS")),IF(OR(J77&lt;&gt;"",K77&lt;&gt;""),"LIMPAR CANCELAMENTO","OK")))</f>
        <v/>
      </c>
      <c r="P77" s="18">
        <f>IF(COUNTA(A77:C77,G77:K77)=0,"",IF(COUNTA(A77:C77,G77:I77)&lt;6,"INCOMPLETA",IFERROR(IF(VLOOKUP(C77,Faixas!$A$5:$E$44,5,FALSE)&lt;&gt;"Sim","REVISAR FAIXA",IF(H77="Cancelada",IF(O77="OK","CANCELADA","REVISAR CANCELAMENTO"),IF(O77&lt;&gt;"OK","REVISAR CANCELAMENTO",IF(L77="CONFLITO","BLOQUEAR: CONFLITO",IF(M77&lt;&gt;"OK","REVISAR LIMITE",IF(N77&lt;&gt;"OK","REVISAR PRAZO",IF(H77="Solicitada","ANALISAR SOLICITAÇÃO","CONFIRMADA"))))))),"REVISAR FAIXA")))</f>
        <v/>
      </c>
    </row>
    <row r="78" ht="25" customHeight="1">
      <c r="A78" s="15" t="n"/>
      <c r="B78" s="16" t="n"/>
      <c r="C78" s="17" t="n"/>
      <c r="D78" s="18">
        <f>IF(C78="","",IFERROR(VLOOKUP(C78,Faixas!$A$5:$E$44,2,FALSE),"CÓDIGO INVÁLIDO"))</f>
        <v/>
      </c>
      <c r="E78" s="19">
        <f>IF(C78="","",IFERROR(VLOOKUP(C78,Faixas!$A$5:$E$44,3,FALSE),""))</f>
        <v/>
      </c>
      <c r="F78" s="19">
        <f>IF(C78="","",IFERROR(VLOOKUP(C78,Faixas!$A$5:$E$44,4,FALSE),""))</f>
        <v/>
      </c>
      <c r="G78" s="15" t="n"/>
      <c r="H78" s="17" t="n"/>
      <c r="I78" s="20" t="n"/>
      <c r="J78" s="20" t="n"/>
      <c r="K78" s="15" t="n"/>
      <c r="L78" s="21">
        <f>IF(OR(B78="",C78="",H78=""),"",IF(H78="Cancelada","LIBERADA",IF(COUNTIFS($B$5:$B$204,B78,$C$5:$C$204,C78,$H$5:$H$204,"Confirmada")+COUNTIFS($B$5:$B$204,B78,$C$5:$C$204,C78,$H$5:$H$204,"Solicitada")&gt;1,"CONFLITO","OK")))</f>
        <v/>
      </c>
      <c r="M78" s="21">
        <f>IF(OR(B78="",G78="",H78=""),"",IF(H78="Cancelada","N/A",IF(COUNTIFS($B$5:$B$204,B78,$G$5:$G$204,G78,$H$5:$H$204,"Confirmada")+COUNTIFS($B$5:$B$204,B78,$G$5:$G$204,G78,$H$5:$H$204,"Solicitada")&gt;Parâmetros!$B$7,"ACIMA DO LIMITE","OK")))</f>
        <v/>
      </c>
      <c r="N78" s="21">
        <f>IF(OR(B78="",E78="",I78=""),"",IFERROR(IF(B78+E78&lt;I78,"USO ANTERIOR AO REGISTRO",IF((B78+E78-I78)*24&lt;Parâmetros!$B$5,"ANTECEDÊNCIA INSUFICIENTE",IF(B78+E78-I78&gt;Parâmetros!$B$6,"FORA DA JANELA","OK"))),"REVISAR DADOS"))</f>
        <v/>
      </c>
      <c r="O78" s="21">
        <f>IF(H78="","",IF(H78="Cancelada",IF(OR(B78="",E78="",I78="",J78="",K78=""),"DADOS INCOMPLETOS",IFERROR(IF(J78&lt;I78,"ANTES DO REGISTRO",IF(J78&gt;B78+E78,"APÓS O INÍCIO",IF((B78+E78-J78)*24&lt;Parâmetros!$B$8,"FORA DO PRAZO","OK"))),"REVISAR DADOS")),IF(OR(J78&lt;&gt;"",K78&lt;&gt;""),"LIMPAR CANCELAMENTO","OK")))</f>
        <v/>
      </c>
      <c r="P78" s="18">
        <f>IF(COUNTA(A78:C78,G78:K78)=0,"",IF(COUNTA(A78:C78,G78:I78)&lt;6,"INCOMPLETA",IFERROR(IF(VLOOKUP(C78,Faixas!$A$5:$E$44,5,FALSE)&lt;&gt;"Sim","REVISAR FAIXA",IF(H78="Cancelada",IF(O78="OK","CANCELADA","REVISAR CANCELAMENTO"),IF(O78&lt;&gt;"OK","REVISAR CANCELAMENTO",IF(L78="CONFLITO","BLOQUEAR: CONFLITO",IF(M78&lt;&gt;"OK","REVISAR LIMITE",IF(N78&lt;&gt;"OK","REVISAR PRAZO",IF(H78="Solicitada","ANALISAR SOLICITAÇÃO","CONFIRMADA"))))))),"REVISAR FAIXA")))</f>
        <v/>
      </c>
    </row>
    <row r="79" ht="25" customHeight="1">
      <c r="A79" s="15" t="n"/>
      <c r="B79" s="16" t="n"/>
      <c r="C79" s="17" t="n"/>
      <c r="D79" s="18">
        <f>IF(C79="","",IFERROR(VLOOKUP(C79,Faixas!$A$5:$E$44,2,FALSE),"CÓDIGO INVÁLIDO"))</f>
        <v/>
      </c>
      <c r="E79" s="19">
        <f>IF(C79="","",IFERROR(VLOOKUP(C79,Faixas!$A$5:$E$44,3,FALSE),""))</f>
        <v/>
      </c>
      <c r="F79" s="19">
        <f>IF(C79="","",IFERROR(VLOOKUP(C79,Faixas!$A$5:$E$44,4,FALSE),""))</f>
        <v/>
      </c>
      <c r="G79" s="15" t="n"/>
      <c r="H79" s="17" t="n"/>
      <c r="I79" s="20" t="n"/>
      <c r="J79" s="20" t="n"/>
      <c r="K79" s="15" t="n"/>
      <c r="L79" s="21">
        <f>IF(OR(B79="",C79="",H79=""),"",IF(H79="Cancelada","LIBERADA",IF(COUNTIFS($B$5:$B$204,B79,$C$5:$C$204,C79,$H$5:$H$204,"Confirmada")+COUNTIFS($B$5:$B$204,B79,$C$5:$C$204,C79,$H$5:$H$204,"Solicitada")&gt;1,"CONFLITO","OK")))</f>
        <v/>
      </c>
      <c r="M79" s="21">
        <f>IF(OR(B79="",G79="",H79=""),"",IF(H79="Cancelada","N/A",IF(COUNTIFS($B$5:$B$204,B79,$G$5:$G$204,G79,$H$5:$H$204,"Confirmada")+COUNTIFS($B$5:$B$204,B79,$G$5:$G$204,G79,$H$5:$H$204,"Solicitada")&gt;Parâmetros!$B$7,"ACIMA DO LIMITE","OK")))</f>
        <v/>
      </c>
      <c r="N79" s="21">
        <f>IF(OR(B79="",E79="",I79=""),"",IFERROR(IF(B79+E79&lt;I79,"USO ANTERIOR AO REGISTRO",IF((B79+E79-I79)*24&lt;Parâmetros!$B$5,"ANTECEDÊNCIA INSUFICIENTE",IF(B79+E79-I79&gt;Parâmetros!$B$6,"FORA DA JANELA","OK"))),"REVISAR DADOS"))</f>
        <v/>
      </c>
      <c r="O79" s="21">
        <f>IF(H79="","",IF(H79="Cancelada",IF(OR(B79="",E79="",I79="",J79="",K79=""),"DADOS INCOMPLETOS",IFERROR(IF(J79&lt;I79,"ANTES DO REGISTRO",IF(J79&gt;B79+E79,"APÓS O INÍCIO",IF((B79+E79-J79)*24&lt;Parâmetros!$B$8,"FORA DO PRAZO","OK"))),"REVISAR DADOS")),IF(OR(J79&lt;&gt;"",K79&lt;&gt;""),"LIMPAR CANCELAMENTO","OK")))</f>
        <v/>
      </c>
      <c r="P79" s="18">
        <f>IF(COUNTA(A79:C79,G79:K79)=0,"",IF(COUNTA(A79:C79,G79:I79)&lt;6,"INCOMPLETA",IFERROR(IF(VLOOKUP(C79,Faixas!$A$5:$E$44,5,FALSE)&lt;&gt;"Sim","REVISAR FAIXA",IF(H79="Cancelada",IF(O79="OK","CANCELADA","REVISAR CANCELAMENTO"),IF(O79&lt;&gt;"OK","REVISAR CANCELAMENTO",IF(L79="CONFLITO","BLOQUEAR: CONFLITO",IF(M79&lt;&gt;"OK","REVISAR LIMITE",IF(N79&lt;&gt;"OK","REVISAR PRAZO",IF(H79="Solicitada","ANALISAR SOLICITAÇÃO","CONFIRMADA"))))))),"REVISAR FAIXA")))</f>
        <v/>
      </c>
    </row>
    <row r="80" ht="25" customHeight="1">
      <c r="A80" s="15" t="n"/>
      <c r="B80" s="16" t="n"/>
      <c r="C80" s="17" t="n"/>
      <c r="D80" s="18">
        <f>IF(C80="","",IFERROR(VLOOKUP(C80,Faixas!$A$5:$E$44,2,FALSE),"CÓDIGO INVÁLIDO"))</f>
        <v/>
      </c>
      <c r="E80" s="19">
        <f>IF(C80="","",IFERROR(VLOOKUP(C80,Faixas!$A$5:$E$44,3,FALSE),""))</f>
        <v/>
      </c>
      <c r="F80" s="19">
        <f>IF(C80="","",IFERROR(VLOOKUP(C80,Faixas!$A$5:$E$44,4,FALSE),""))</f>
        <v/>
      </c>
      <c r="G80" s="15" t="n"/>
      <c r="H80" s="17" t="n"/>
      <c r="I80" s="20" t="n"/>
      <c r="J80" s="20" t="n"/>
      <c r="K80" s="15" t="n"/>
      <c r="L80" s="21">
        <f>IF(OR(B80="",C80="",H80=""),"",IF(H80="Cancelada","LIBERADA",IF(COUNTIFS($B$5:$B$204,B80,$C$5:$C$204,C80,$H$5:$H$204,"Confirmada")+COUNTIFS($B$5:$B$204,B80,$C$5:$C$204,C80,$H$5:$H$204,"Solicitada")&gt;1,"CONFLITO","OK")))</f>
        <v/>
      </c>
      <c r="M80" s="21">
        <f>IF(OR(B80="",G80="",H80=""),"",IF(H80="Cancelada","N/A",IF(COUNTIFS($B$5:$B$204,B80,$G$5:$G$204,G80,$H$5:$H$204,"Confirmada")+COUNTIFS($B$5:$B$204,B80,$G$5:$G$204,G80,$H$5:$H$204,"Solicitada")&gt;Parâmetros!$B$7,"ACIMA DO LIMITE","OK")))</f>
        <v/>
      </c>
      <c r="N80" s="21">
        <f>IF(OR(B80="",E80="",I80=""),"",IFERROR(IF(B80+E80&lt;I80,"USO ANTERIOR AO REGISTRO",IF((B80+E80-I80)*24&lt;Parâmetros!$B$5,"ANTECEDÊNCIA INSUFICIENTE",IF(B80+E80-I80&gt;Parâmetros!$B$6,"FORA DA JANELA","OK"))),"REVISAR DADOS"))</f>
        <v/>
      </c>
      <c r="O80" s="21">
        <f>IF(H80="","",IF(H80="Cancelada",IF(OR(B80="",E80="",I80="",J80="",K80=""),"DADOS INCOMPLETOS",IFERROR(IF(J80&lt;I80,"ANTES DO REGISTRO",IF(J80&gt;B80+E80,"APÓS O INÍCIO",IF((B80+E80-J80)*24&lt;Parâmetros!$B$8,"FORA DO PRAZO","OK"))),"REVISAR DADOS")),IF(OR(J80&lt;&gt;"",K80&lt;&gt;""),"LIMPAR CANCELAMENTO","OK")))</f>
        <v/>
      </c>
      <c r="P80" s="18">
        <f>IF(COUNTA(A80:C80,G80:K80)=0,"",IF(COUNTA(A80:C80,G80:I80)&lt;6,"INCOMPLETA",IFERROR(IF(VLOOKUP(C80,Faixas!$A$5:$E$44,5,FALSE)&lt;&gt;"Sim","REVISAR FAIXA",IF(H80="Cancelada",IF(O80="OK","CANCELADA","REVISAR CANCELAMENTO"),IF(O80&lt;&gt;"OK","REVISAR CANCELAMENTO",IF(L80="CONFLITO","BLOQUEAR: CONFLITO",IF(M80&lt;&gt;"OK","REVISAR LIMITE",IF(N80&lt;&gt;"OK","REVISAR PRAZO",IF(H80="Solicitada","ANALISAR SOLICITAÇÃO","CONFIRMADA"))))))),"REVISAR FAIXA")))</f>
        <v/>
      </c>
    </row>
    <row r="81" ht="25" customHeight="1">
      <c r="A81" s="15" t="n"/>
      <c r="B81" s="16" t="n"/>
      <c r="C81" s="17" t="n"/>
      <c r="D81" s="18">
        <f>IF(C81="","",IFERROR(VLOOKUP(C81,Faixas!$A$5:$E$44,2,FALSE),"CÓDIGO INVÁLIDO"))</f>
        <v/>
      </c>
      <c r="E81" s="19">
        <f>IF(C81="","",IFERROR(VLOOKUP(C81,Faixas!$A$5:$E$44,3,FALSE),""))</f>
        <v/>
      </c>
      <c r="F81" s="19">
        <f>IF(C81="","",IFERROR(VLOOKUP(C81,Faixas!$A$5:$E$44,4,FALSE),""))</f>
        <v/>
      </c>
      <c r="G81" s="15" t="n"/>
      <c r="H81" s="17" t="n"/>
      <c r="I81" s="20" t="n"/>
      <c r="J81" s="20" t="n"/>
      <c r="K81" s="15" t="n"/>
      <c r="L81" s="21">
        <f>IF(OR(B81="",C81="",H81=""),"",IF(H81="Cancelada","LIBERADA",IF(COUNTIFS($B$5:$B$204,B81,$C$5:$C$204,C81,$H$5:$H$204,"Confirmada")+COUNTIFS($B$5:$B$204,B81,$C$5:$C$204,C81,$H$5:$H$204,"Solicitada")&gt;1,"CONFLITO","OK")))</f>
        <v/>
      </c>
      <c r="M81" s="21">
        <f>IF(OR(B81="",G81="",H81=""),"",IF(H81="Cancelada","N/A",IF(COUNTIFS($B$5:$B$204,B81,$G$5:$G$204,G81,$H$5:$H$204,"Confirmada")+COUNTIFS($B$5:$B$204,B81,$G$5:$G$204,G81,$H$5:$H$204,"Solicitada")&gt;Parâmetros!$B$7,"ACIMA DO LIMITE","OK")))</f>
        <v/>
      </c>
      <c r="N81" s="21">
        <f>IF(OR(B81="",E81="",I81=""),"",IFERROR(IF(B81+E81&lt;I81,"USO ANTERIOR AO REGISTRO",IF((B81+E81-I81)*24&lt;Parâmetros!$B$5,"ANTECEDÊNCIA INSUFICIENTE",IF(B81+E81-I81&gt;Parâmetros!$B$6,"FORA DA JANELA","OK"))),"REVISAR DADOS"))</f>
        <v/>
      </c>
      <c r="O81" s="21">
        <f>IF(H81="","",IF(H81="Cancelada",IF(OR(B81="",E81="",I81="",J81="",K81=""),"DADOS INCOMPLETOS",IFERROR(IF(J81&lt;I81,"ANTES DO REGISTRO",IF(J81&gt;B81+E81,"APÓS O INÍCIO",IF((B81+E81-J81)*24&lt;Parâmetros!$B$8,"FORA DO PRAZO","OK"))),"REVISAR DADOS")),IF(OR(J81&lt;&gt;"",K81&lt;&gt;""),"LIMPAR CANCELAMENTO","OK")))</f>
        <v/>
      </c>
      <c r="P81" s="18">
        <f>IF(COUNTA(A81:C81,G81:K81)=0,"",IF(COUNTA(A81:C81,G81:I81)&lt;6,"INCOMPLETA",IFERROR(IF(VLOOKUP(C81,Faixas!$A$5:$E$44,5,FALSE)&lt;&gt;"Sim","REVISAR FAIXA",IF(H81="Cancelada",IF(O81="OK","CANCELADA","REVISAR CANCELAMENTO"),IF(O81&lt;&gt;"OK","REVISAR CANCELAMENTO",IF(L81="CONFLITO","BLOQUEAR: CONFLITO",IF(M81&lt;&gt;"OK","REVISAR LIMITE",IF(N81&lt;&gt;"OK","REVISAR PRAZO",IF(H81="Solicitada","ANALISAR SOLICITAÇÃO","CONFIRMADA"))))))),"REVISAR FAIXA")))</f>
        <v/>
      </c>
    </row>
    <row r="82" ht="25" customHeight="1">
      <c r="A82" s="15" t="n"/>
      <c r="B82" s="16" t="n"/>
      <c r="C82" s="17" t="n"/>
      <c r="D82" s="18">
        <f>IF(C82="","",IFERROR(VLOOKUP(C82,Faixas!$A$5:$E$44,2,FALSE),"CÓDIGO INVÁLIDO"))</f>
        <v/>
      </c>
      <c r="E82" s="19">
        <f>IF(C82="","",IFERROR(VLOOKUP(C82,Faixas!$A$5:$E$44,3,FALSE),""))</f>
        <v/>
      </c>
      <c r="F82" s="19">
        <f>IF(C82="","",IFERROR(VLOOKUP(C82,Faixas!$A$5:$E$44,4,FALSE),""))</f>
        <v/>
      </c>
      <c r="G82" s="15" t="n"/>
      <c r="H82" s="17" t="n"/>
      <c r="I82" s="20" t="n"/>
      <c r="J82" s="20" t="n"/>
      <c r="K82" s="15" t="n"/>
      <c r="L82" s="21">
        <f>IF(OR(B82="",C82="",H82=""),"",IF(H82="Cancelada","LIBERADA",IF(COUNTIFS($B$5:$B$204,B82,$C$5:$C$204,C82,$H$5:$H$204,"Confirmada")+COUNTIFS($B$5:$B$204,B82,$C$5:$C$204,C82,$H$5:$H$204,"Solicitada")&gt;1,"CONFLITO","OK")))</f>
        <v/>
      </c>
      <c r="M82" s="21">
        <f>IF(OR(B82="",G82="",H82=""),"",IF(H82="Cancelada","N/A",IF(COUNTIFS($B$5:$B$204,B82,$G$5:$G$204,G82,$H$5:$H$204,"Confirmada")+COUNTIFS($B$5:$B$204,B82,$G$5:$G$204,G82,$H$5:$H$204,"Solicitada")&gt;Parâmetros!$B$7,"ACIMA DO LIMITE","OK")))</f>
        <v/>
      </c>
      <c r="N82" s="21">
        <f>IF(OR(B82="",E82="",I82=""),"",IFERROR(IF(B82+E82&lt;I82,"USO ANTERIOR AO REGISTRO",IF((B82+E82-I82)*24&lt;Parâmetros!$B$5,"ANTECEDÊNCIA INSUFICIENTE",IF(B82+E82-I82&gt;Parâmetros!$B$6,"FORA DA JANELA","OK"))),"REVISAR DADOS"))</f>
        <v/>
      </c>
      <c r="O82" s="21">
        <f>IF(H82="","",IF(H82="Cancelada",IF(OR(B82="",E82="",I82="",J82="",K82=""),"DADOS INCOMPLETOS",IFERROR(IF(J82&lt;I82,"ANTES DO REGISTRO",IF(J82&gt;B82+E82,"APÓS O INÍCIO",IF((B82+E82-J82)*24&lt;Parâmetros!$B$8,"FORA DO PRAZO","OK"))),"REVISAR DADOS")),IF(OR(J82&lt;&gt;"",K82&lt;&gt;""),"LIMPAR CANCELAMENTO","OK")))</f>
        <v/>
      </c>
      <c r="P82" s="18">
        <f>IF(COUNTA(A82:C82,G82:K82)=0,"",IF(COUNTA(A82:C82,G82:I82)&lt;6,"INCOMPLETA",IFERROR(IF(VLOOKUP(C82,Faixas!$A$5:$E$44,5,FALSE)&lt;&gt;"Sim","REVISAR FAIXA",IF(H82="Cancelada",IF(O82="OK","CANCELADA","REVISAR CANCELAMENTO"),IF(O82&lt;&gt;"OK","REVISAR CANCELAMENTO",IF(L82="CONFLITO","BLOQUEAR: CONFLITO",IF(M82&lt;&gt;"OK","REVISAR LIMITE",IF(N82&lt;&gt;"OK","REVISAR PRAZO",IF(H82="Solicitada","ANALISAR SOLICITAÇÃO","CONFIRMADA"))))))),"REVISAR FAIXA")))</f>
        <v/>
      </c>
    </row>
    <row r="83" ht="25" customHeight="1">
      <c r="A83" s="15" t="n"/>
      <c r="B83" s="16" t="n"/>
      <c r="C83" s="17" t="n"/>
      <c r="D83" s="18">
        <f>IF(C83="","",IFERROR(VLOOKUP(C83,Faixas!$A$5:$E$44,2,FALSE),"CÓDIGO INVÁLIDO"))</f>
        <v/>
      </c>
      <c r="E83" s="19">
        <f>IF(C83="","",IFERROR(VLOOKUP(C83,Faixas!$A$5:$E$44,3,FALSE),""))</f>
        <v/>
      </c>
      <c r="F83" s="19">
        <f>IF(C83="","",IFERROR(VLOOKUP(C83,Faixas!$A$5:$E$44,4,FALSE),""))</f>
        <v/>
      </c>
      <c r="G83" s="15" t="n"/>
      <c r="H83" s="17" t="n"/>
      <c r="I83" s="20" t="n"/>
      <c r="J83" s="20" t="n"/>
      <c r="K83" s="15" t="n"/>
      <c r="L83" s="21">
        <f>IF(OR(B83="",C83="",H83=""),"",IF(H83="Cancelada","LIBERADA",IF(COUNTIFS($B$5:$B$204,B83,$C$5:$C$204,C83,$H$5:$H$204,"Confirmada")+COUNTIFS($B$5:$B$204,B83,$C$5:$C$204,C83,$H$5:$H$204,"Solicitada")&gt;1,"CONFLITO","OK")))</f>
        <v/>
      </c>
      <c r="M83" s="21">
        <f>IF(OR(B83="",G83="",H83=""),"",IF(H83="Cancelada","N/A",IF(COUNTIFS($B$5:$B$204,B83,$G$5:$G$204,G83,$H$5:$H$204,"Confirmada")+COUNTIFS($B$5:$B$204,B83,$G$5:$G$204,G83,$H$5:$H$204,"Solicitada")&gt;Parâmetros!$B$7,"ACIMA DO LIMITE","OK")))</f>
        <v/>
      </c>
      <c r="N83" s="21">
        <f>IF(OR(B83="",E83="",I83=""),"",IFERROR(IF(B83+E83&lt;I83,"USO ANTERIOR AO REGISTRO",IF((B83+E83-I83)*24&lt;Parâmetros!$B$5,"ANTECEDÊNCIA INSUFICIENTE",IF(B83+E83-I83&gt;Parâmetros!$B$6,"FORA DA JANELA","OK"))),"REVISAR DADOS"))</f>
        <v/>
      </c>
      <c r="O83" s="21">
        <f>IF(H83="","",IF(H83="Cancelada",IF(OR(B83="",E83="",I83="",J83="",K83=""),"DADOS INCOMPLETOS",IFERROR(IF(J83&lt;I83,"ANTES DO REGISTRO",IF(J83&gt;B83+E83,"APÓS O INÍCIO",IF((B83+E83-J83)*24&lt;Parâmetros!$B$8,"FORA DO PRAZO","OK"))),"REVISAR DADOS")),IF(OR(J83&lt;&gt;"",K83&lt;&gt;""),"LIMPAR CANCELAMENTO","OK")))</f>
        <v/>
      </c>
      <c r="P83" s="18">
        <f>IF(COUNTA(A83:C83,G83:K83)=0,"",IF(COUNTA(A83:C83,G83:I83)&lt;6,"INCOMPLETA",IFERROR(IF(VLOOKUP(C83,Faixas!$A$5:$E$44,5,FALSE)&lt;&gt;"Sim","REVISAR FAIXA",IF(H83="Cancelada",IF(O83="OK","CANCELADA","REVISAR CANCELAMENTO"),IF(O83&lt;&gt;"OK","REVISAR CANCELAMENTO",IF(L83="CONFLITO","BLOQUEAR: CONFLITO",IF(M83&lt;&gt;"OK","REVISAR LIMITE",IF(N83&lt;&gt;"OK","REVISAR PRAZO",IF(H83="Solicitada","ANALISAR SOLICITAÇÃO","CONFIRMADA"))))))),"REVISAR FAIXA")))</f>
        <v/>
      </c>
    </row>
    <row r="84" ht="25" customHeight="1">
      <c r="A84" s="15" t="n"/>
      <c r="B84" s="16" t="n"/>
      <c r="C84" s="17" t="n"/>
      <c r="D84" s="18">
        <f>IF(C84="","",IFERROR(VLOOKUP(C84,Faixas!$A$5:$E$44,2,FALSE),"CÓDIGO INVÁLIDO"))</f>
        <v/>
      </c>
      <c r="E84" s="19">
        <f>IF(C84="","",IFERROR(VLOOKUP(C84,Faixas!$A$5:$E$44,3,FALSE),""))</f>
        <v/>
      </c>
      <c r="F84" s="19">
        <f>IF(C84="","",IFERROR(VLOOKUP(C84,Faixas!$A$5:$E$44,4,FALSE),""))</f>
        <v/>
      </c>
      <c r="G84" s="15" t="n"/>
      <c r="H84" s="17" t="n"/>
      <c r="I84" s="20" t="n"/>
      <c r="J84" s="20" t="n"/>
      <c r="K84" s="15" t="n"/>
      <c r="L84" s="21">
        <f>IF(OR(B84="",C84="",H84=""),"",IF(H84="Cancelada","LIBERADA",IF(COUNTIFS($B$5:$B$204,B84,$C$5:$C$204,C84,$H$5:$H$204,"Confirmada")+COUNTIFS($B$5:$B$204,B84,$C$5:$C$204,C84,$H$5:$H$204,"Solicitada")&gt;1,"CONFLITO","OK")))</f>
        <v/>
      </c>
      <c r="M84" s="21">
        <f>IF(OR(B84="",G84="",H84=""),"",IF(H84="Cancelada","N/A",IF(COUNTIFS($B$5:$B$204,B84,$G$5:$G$204,G84,$H$5:$H$204,"Confirmada")+COUNTIFS($B$5:$B$204,B84,$G$5:$G$204,G84,$H$5:$H$204,"Solicitada")&gt;Parâmetros!$B$7,"ACIMA DO LIMITE","OK")))</f>
        <v/>
      </c>
      <c r="N84" s="21">
        <f>IF(OR(B84="",E84="",I84=""),"",IFERROR(IF(B84+E84&lt;I84,"USO ANTERIOR AO REGISTRO",IF((B84+E84-I84)*24&lt;Parâmetros!$B$5,"ANTECEDÊNCIA INSUFICIENTE",IF(B84+E84-I84&gt;Parâmetros!$B$6,"FORA DA JANELA","OK"))),"REVISAR DADOS"))</f>
        <v/>
      </c>
      <c r="O84" s="21">
        <f>IF(H84="","",IF(H84="Cancelada",IF(OR(B84="",E84="",I84="",J84="",K84=""),"DADOS INCOMPLETOS",IFERROR(IF(J84&lt;I84,"ANTES DO REGISTRO",IF(J84&gt;B84+E84,"APÓS O INÍCIO",IF((B84+E84-J84)*24&lt;Parâmetros!$B$8,"FORA DO PRAZO","OK"))),"REVISAR DADOS")),IF(OR(J84&lt;&gt;"",K84&lt;&gt;""),"LIMPAR CANCELAMENTO","OK")))</f>
        <v/>
      </c>
      <c r="P84" s="18">
        <f>IF(COUNTA(A84:C84,G84:K84)=0,"",IF(COUNTA(A84:C84,G84:I84)&lt;6,"INCOMPLETA",IFERROR(IF(VLOOKUP(C84,Faixas!$A$5:$E$44,5,FALSE)&lt;&gt;"Sim","REVISAR FAIXA",IF(H84="Cancelada",IF(O84="OK","CANCELADA","REVISAR CANCELAMENTO"),IF(O84&lt;&gt;"OK","REVISAR CANCELAMENTO",IF(L84="CONFLITO","BLOQUEAR: CONFLITO",IF(M84&lt;&gt;"OK","REVISAR LIMITE",IF(N84&lt;&gt;"OK","REVISAR PRAZO",IF(H84="Solicitada","ANALISAR SOLICITAÇÃO","CONFIRMADA"))))))),"REVISAR FAIXA")))</f>
        <v/>
      </c>
    </row>
    <row r="85" ht="25" customHeight="1">
      <c r="A85" s="15" t="n"/>
      <c r="B85" s="16" t="n"/>
      <c r="C85" s="17" t="n"/>
      <c r="D85" s="18">
        <f>IF(C85="","",IFERROR(VLOOKUP(C85,Faixas!$A$5:$E$44,2,FALSE),"CÓDIGO INVÁLIDO"))</f>
        <v/>
      </c>
      <c r="E85" s="19">
        <f>IF(C85="","",IFERROR(VLOOKUP(C85,Faixas!$A$5:$E$44,3,FALSE),""))</f>
        <v/>
      </c>
      <c r="F85" s="19">
        <f>IF(C85="","",IFERROR(VLOOKUP(C85,Faixas!$A$5:$E$44,4,FALSE),""))</f>
        <v/>
      </c>
      <c r="G85" s="15" t="n"/>
      <c r="H85" s="17" t="n"/>
      <c r="I85" s="20" t="n"/>
      <c r="J85" s="20" t="n"/>
      <c r="K85" s="15" t="n"/>
      <c r="L85" s="21">
        <f>IF(OR(B85="",C85="",H85=""),"",IF(H85="Cancelada","LIBERADA",IF(COUNTIFS($B$5:$B$204,B85,$C$5:$C$204,C85,$H$5:$H$204,"Confirmada")+COUNTIFS($B$5:$B$204,B85,$C$5:$C$204,C85,$H$5:$H$204,"Solicitada")&gt;1,"CONFLITO","OK")))</f>
        <v/>
      </c>
      <c r="M85" s="21">
        <f>IF(OR(B85="",G85="",H85=""),"",IF(H85="Cancelada","N/A",IF(COUNTIFS($B$5:$B$204,B85,$G$5:$G$204,G85,$H$5:$H$204,"Confirmada")+COUNTIFS($B$5:$B$204,B85,$G$5:$G$204,G85,$H$5:$H$204,"Solicitada")&gt;Parâmetros!$B$7,"ACIMA DO LIMITE","OK")))</f>
        <v/>
      </c>
      <c r="N85" s="21">
        <f>IF(OR(B85="",E85="",I85=""),"",IFERROR(IF(B85+E85&lt;I85,"USO ANTERIOR AO REGISTRO",IF((B85+E85-I85)*24&lt;Parâmetros!$B$5,"ANTECEDÊNCIA INSUFICIENTE",IF(B85+E85-I85&gt;Parâmetros!$B$6,"FORA DA JANELA","OK"))),"REVISAR DADOS"))</f>
        <v/>
      </c>
      <c r="O85" s="21">
        <f>IF(H85="","",IF(H85="Cancelada",IF(OR(B85="",E85="",I85="",J85="",K85=""),"DADOS INCOMPLETOS",IFERROR(IF(J85&lt;I85,"ANTES DO REGISTRO",IF(J85&gt;B85+E85,"APÓS O INÍCIO",IF((B85+E85-J85)*24&lt;Parâmetros!$B$8,"FORA DO PRAZO","OK"))),"REVISAR DADOS")),IF(OR(J85&lt;&gt;"",K85&lt;&gt;""),"LIMPAR CANCELAMENTO","OK")))</f>
        <v/>
      </c>
      <c r="P85" s="18">
        <f>IF(COUNTA(A85:C85,G85:K85)=0,"",IF(COUNTA(A85:C85,G85:I85)&lt;6,"INCOMPLETA",IFERROR(IF(VLOOKUP(C85,Faixas!$A$5:$E$44,5,FALSE)&lt;&gt;"Sim","REVISAR FAIXA",IF(H85="Cancelada",IF(O85="OK","CANCELADA","REVISAR CANCELAMENTO"),IF(O85&lt;&gt;"OK","REVISAR CANCELAMENTO",IF(L85="CONFLITO","BLOQUEAR: CONFLITO",IF(M85&lt;&gt;"OK","REVISAR LIMITE",IF(N85&lt;&gt;"OK","REVISAR PRAZO",IF(H85="Solicitada","ANALISAR SOLICITAÇÃO","CONFIRMADA"))))))),"REVISAR FAIXA")))</f>
        <v/>
      </c>
    </row>
    <row r="86" ht="25" customHeight="1">
      <c r="A86" s="15" t="n"/>
      <c r="B86" s="16" t="n"/>
      <c r="C86" s="17" t="n"/>
      <c r="D86" s="18">
        <f>IF(C86="","",IFERROR(VLOOKUP(C86,Faixas!$A$5:$E$44,2,FALSE),"CÓDIGO INVÁLIDO"))</f>
        <v/>
      </c>
      <c r="E86" s="19">
        <f>IF(C86="","",IFERROR(VLOOKUP(C86,Faixas!$A$5:$E$44,3,FALSE),""))</f>
        <v/>
      </c>
      <c r="F86" s="19">
        <f>IF(C86="","",IFERROR(VLOOKUP(C86,Faixas!$A$5:$E$44,4,FALSE),""))</f>
        <v/>
      </c>
      <c r="G86" s="15" t="n"/>
      <c r="H86" s="17" t="n"/>
      <c r="I86" s="20" t="n"/>
      <c r="J86" s="20" t="n"/>
      <c r="K86" s="15" t="n"/>
      <c r="L86" s="21">
        <f>IF(OR(B86="",C86="",H86=""),"",IF(H86="Cancelada","LIBERADA",IF(COUNTIFS($B$5:$B$204,B86,$C$5:$C$204,C86,$H$5:$H$204,"Confirmada")+COUNTIFS($B$5:$B$204,B86,$C$5:$C$204,C86,$H$5:$H$204,"Solicitada")&gt;1,"CONFLITO","OK")))</f>
        <v/>
      </c>
      <c r="M86" s="21">
        <f>IF(OR(B86="",G86="",H86=""),"",IF(H86="Cancelada","N/A",IF(COUNTIFS($B$5:$B$204,B86,$G$5:$G$204,G86,$H$5:$H$204,"Confirmada")+COUNTIFS($B$5:$B$204,B86,$G$5:$G$204,G86,$H$5:$H$204,"Solicitada")&gt;Parâmetros!$B$7,"ACIMA DO LIMITE","OK")))</f>
        <v/>
      </c>
      <c r="N86" s="21">
        <f>IF(OR(B86="",E86="",I86=""),"",IFERROR(IF(B86+E86&lt;I86,"USO ANTERIOR AO REGISTRO",IF((B86+E86-I86)*24&lt;Parâmetros!$B$5,"ANTECEDÊNCIA INSUFICIENTE",IF(B86+E86-I86&gt;Parâmetros!$B$6,"FORA DA JANELA","OK"))),"REVISAR DADOS"))</f>
        <v/>
      </c>
      <c r="O86" s="21">
        <f>IF(H86="","",IF(H86="Cancelada",IF(OR(B86="",E86="",I86="",J86="",K86=""),"DADOS INCOMPLETOS",IFERROR(IF(J86&lt;I86,"ANTES DO REGISTRO",IF(J86&gt;B86+E86,"APÓS O INÍCIO",IF((B86+E86-J86)*24&lt;Parâmetros!$B$8,"FORA DO PRAZO","OK"))),"REVISAR DADOS")),IF(OR(J86&lt;&gt;"",K86&lt;&gt;""),"LIMPAR CANCELAMENTO","OK")))</f>
        <v/>
      </c>
      <c r="P86" s="18">
        <f>IF(COUNTA(A86:C86,G86:K86)=0,"",IF(COUNTA(A86:C86,G86:I86)&lt;6,"INCOMPLETA",IFERROR(IF(VLOOKUP(C86,Faixas!$A$5:$E$44,5,FALSE)&lt;&gt;"Sim","REVISAR FAIXA",IF(H86="Cancelada",IF(O86="OK","CANCELADA","REVISAR CANCELAMENTO"),IF(O86&lt;&gt;"OK","REVISAR CANCELAMENTO",IF(L86="CONFLITO","BLOQUEAR: CONFLITO",IF(M86&lt;&gt;"OK","REVISAR LIMITE",IF(N86&lt;&gt;"OK","REVISAR PRAZO",IF(H86="Solicitada","ANALISAR SOLICITAÇÃO","CONFIRMADA"))))))),"REVISAR FAIXA")))</f>
        <v/>
      </c>
    </row>
    <row r="87" ht="25" customHeight="1">
      <c r="A87" s="15" t="n"/>
      <c r="B87" s="16" t="n"/>
      <c r="C87" s="17" t="n"/>
      <c r="D87" s="18">
        <f>IF(C87="","",IFERROR(VLOOKUP(C87,Faixas!$A$5:$E$44,2,FALSE),"CÓDIGO INVÁLIDO"))</f>
        <v/>
      </c>
      <c r="E87" s="19">
        <f>IF(C87="","",IFERROR(VLOOKUP(C87,Faixas!$A$5:$E$44,3,FALSE),""))</f>
        <v/>
      </c>
      <c r="F87" s="19">
        <f>IF(C87="","",IFERROR(VLOOKUP(C87,Faixas!$A$5:$E$44,4,FALSE),""))</f>
        <v/>
      </c>
      <c r="G87" s="15" t="n"/>
      <c r="H87" s="17" t="n"/>
      <c r="I87" s="20" t="n"/>
      <c r="J87" s="20" t="n"/>
      <c r="K87" s="15" t="n"/>
      <c r="L87" s="21">
        <f>IF(OR(B87="",C87="",H87=""),"",IF(H87="Cancelada","LIBERADA",IF(COUNTIFS($B$5:$B$204,B87,$C$5:$C$204,C87,$H$5:$H$204,"Confirmada")+COUNTIFS($B$5:$B$204,B87,$C$5:$C$204,C87,$H$5:$H$204,"Solicitada")&gt;1,"CONFLITO","OK")))</f>
        <v/>
      </c>
      <c r="M87" s="21">
        <f>IF(OR(B87="",G87="",H87=""),"",IF(H87="Cancelada","N/A",IF(COUNTIFS($B$5:$B$204,B87,$G$5:$G$204,G87,$H$5:$H$204,"Confirmada")+COUNTIFS($B$5:$B$204,B87,$G$5:$G$204,G87,$H$5:$H$204,"Solicitada")&gt;Parâmetros!$B$7,"ACIMA DO LIMITE","OK")))</f>
        <v/>
      </c>
      <c r="N87" s="21">
        <f>IF(OR(B87="",E87="",I87=""),"",IFERROR(IF(B87+E87&lt;I87,"USO ANTERIOR AO REGISTRO",IF((B87+E87-I87)*24&lt;Parâmetros!$B$5,"ANTECEDÊNCIA INSUFICIENTE",IF(B87+E87-I87&gt;Parâmetros!$B$6,"FORA DA JANELA","OK"))),"REVISAR DADOS"))</f>
        <v/>
      </c>
      <c r="O87" s="21">
        <f>IF(H87="","",IF(H87="Cancelada",IF(OR(B87="",E87="",I87="",J87="",K87=""),"DADOS INCOMPLETOS",IFERROR(IF(J87&lt;I87,"ANTES DO REGISTRO",IF(J87&gt;B87+E87,"APÓS O INÍCIO",IF((B87+E87-J87)*24&lt;Parâmetros!$B$8,"FORA DO PRAZO","OK"))),"REVISAR DADOS")),IF(OR(J87&lt;&gt;"",K87&lt;&gt;""),"LIMPAR CANCELAMENTO","OK")))</f>
        <v/>
      </c>
      <c r="P87" s="18">
        <f>IF(COUNTA(A87:C87,G87:K87)=0,"",IF(COUNTA(A87:C87,G87:I87)&lt;6,"INCOMPLETA",IFERROR(IF(VLOOKUP(C87,Faixas!$A$5:$E$44,5,FALSE)&lt;&gt;"Sim","REVISAR FAIXA",IF(H87="Cancelada",IF(O87="OK","CANCELADA","REVISAR CANCELAMENTO"),IF(O87&lt;&gt;"OK","REVISAR CANCELAMENTO",IF(L87="CONFLITO","BLOQUEAR: CONFLITO",IF(M87&lt;&gt;"OK","REVISAR LIMITE",IF(N87&lt;&gt;"OK","REVISAR PRAZO",IF(H87="Solicitada","ANALISAR SOLICITAÇÃO","CONFIRMADA"))))))),"REVISAR FAIXA")))</f>
        <v/>
      </c>
    </row>
    <row r="88" ht="25" customHeight="1">
      <c r="A88" s="15" t="n"/>
      <c r="B88" s="16" t="n"/>
      <c r="C88" s="17" t="n"/>
      <c r="D88" s="18">
        <f>IF(C88="","",IFERROR(VLOOKUP(C88,Faixas!$A$5:$E$44,2,FALSE),"CÓDIGO INVÁLIDO"))</f>
        <v/>
      </c>
      <c r="E88" s="19">
        <f>IF(C88="","",IFERROR(VLOOKUP(C88,Faixas!$A$5:$E$44,3,FALSE),""))</f>
        <v/>
      </c>
      <c r="F88" s="19">
        <f>IF(C88="","",IFERROR(VLOOKUP(C88,Faixas!$A$5:$E$44,4,FALSE),""))</f>
        <v/>
      </c>
      <c r="G88" s="15" t="n"/>
      <c r="H88" s="17" t="n"/>
      <c r="I88" s="20" t="n"/>
      <c r="J88" s="20" t="n"/>
      <c r="K88" s="15" t="n"/>
      <c r="L88" s="21">
        <f>IF(OR(B88="",C88="",H88=""),"",IF(H88="Cancelada","LIBERADA",IF(COUNTIFS($B$5:$B$204,B88,$C$5:$C$204,C88,$H$5:$H$204,"Confirmada")+COUNTIFS($B$5:$B$204,B88,$C$5:$C$204,C88,$H$5:$H$204,"Solicitada")&gt;1,"CONFLITO","OK")))</f>
        <v/>
      </c>
      <c r="M88" s="21">
        <f>IF(OR(B88="",G88="",H88=""),"",IF(H88="Cancelada","N/A",IF(COUNTIFS($B$5:$B$204,B88,$G$5:$G$204,G88,$H$5:$H$204,"Confirmada")+COUNTIFS($B$5:$B$204,B88,$G$5:$G$204,G88,$H$5:$H$204,"Solicitada")&gt;Parâmetros!$B$7,"ACIMA DO LIMITE","OK")))</f>
        <v/>
      </c>
      <c r="N88" s="21">
        <f>IF(OR(B88="",E88="",I88=""),"",IFERROR(IF(B88+E88&lt;I88,"USO ANTERIOR AO REGISTRO",IF((B88+E88-I88)*24&lt;Parâmetros!$B$5,"ANTECEDÊNCIA INSUFICIENTE",IF(B88+E88-I88&gt;Parâmetros!$B$6,"FORA DA JANELA","OK"))),"REVISAR DADOS"))</f>
        <v/>
      </c>
      <c r="O88" s="21">
        <f>IF(H88="","",IF(H88="Cancelada",IF(OR(B88="",E88="",I88="",J88="",K88=""),"DADOS INCOMPLETOS",IFERROR(IF(J88&lt;I88,"ANTES DO REGISTRO",IF(J88&gt;B88+E88,"APÓS O INÍCIO",IF((B88+E88-J88)*24&lt;Parâmetros!$B$8,"FORA DO PRAZO","OK"))),"REVISAR DADOS")),IF(OR(J88&lt;&gt;"",K88&lt;&gt;""),"LIMPAR CANCELAMENTO","OK")))</f>
        <v/>
      </c>
      <c r="P88" s="18">
        <f>IF(COUNTA(A88:C88,G88:K88)=0,"",IF(COUNTA(A88:C88,G88:I88)&lt;6,"INCOMPLETA",IFERROR(IF(VLOOKUP(C88,Faixas!$A$5:$E$44,5,FALSE)&lt;&gt;"Sim","REVISAR FAIXA",IF(H88="Cancelada",IF(O88="OK","CANCELADA","REVISAR CANCELAMENTO"),IF(O88&lt;&gt;"OK","REVISAR CANCELAMENTO",IF(L88="CONFLITO","BLOQUEAR: CONFLITO",IF(M88&lt;&gt;"OK","REVISAR LIMITE",IF(N88&lt;&gt;"OK","REVISAR PRAZO",IF(H88="Solicitada","ANALISAR SOLICITAÇÃO","CONFIRMADA"))))))),"REVISAR FAIXA")))</f>
        <v/>
      </c>
    </row>
    <row r="89" ht="25" customHeight="1">
      <c r="A89" s="15" t="n"/>
      <c r="B89" s="16" t="n"/>
      <c r="C89" s="17" t="n"/>
      <c r="D89" s="18">
        <f>IF(C89="","",IFERROR(VLOOKUP(C89,Faixas!$A$5:$E$44,2,FALSE),"CÓDIGO INVÁLIDO"))</f>
        <v/>
      </c>
      <c r="E89" s="19">
        <f>IF(C89="","",IFERROR(VLOOKUP(C89,Faixas!$A$5:$E$44,3,FALSE),""))</f>
        <v/>
      </c>
      <c r="F89" s="19">
        <f>IF(C89="","",IFERROR(VLOOKUP(C89,Faixas!$A$5:$E$44,4,FALSE),""))</f>
        <v/>
      </c>
      <c r="G89" s="15" t="n"/>
      <c r="H89" s="17" t="n"/>
      <c r="I89" s="20" t="n"/>
      <c r="J89" s="20" t="n"/>
      <c r="K89" s="15" t="n"/>
      <c r="L89" s="21">
        <f>IF(OR(B89="",C89="",H89=""),"",IF(H89="Cancelada","LIBERADA",IF(COUNTIFS($B$5:$B$204,B89,$C$5:$C$204,C89,$H$5:$H$204,"Confirmada")+COUNTIFS($B$5:$B$204,B89,$C$5:$C$204,C89,$H$5:$H$204,"Solicitada")&gt;1,"CONFLITO","OK")))</f>
        <v/>
      </c>
      <c r="M89" s="21">
        <f>IF(OR(B89="",G89="",H89=""),"",IF(H89="Cancelada","N/A",IF(COUNTIFS($B$5:$B$204,B89,$G$5:$G$204,G89,$H$5:$H$204,"Confirmada")+COUNTIFS($B$5:$B$204,B89,$G$5:$G$204,G89,$H$5:$H$204,"Solicitada")&gt;Parâmetros!$B$7,"ACIMA DO LIMITE","OK")))</f>
        <v/>
      </c>
      <c r="N89" s="21">
        <f>IF(OR(B89="",E89="",I89=""),"",IFERROR(IF(B89+E89&lt;I89,"USO ANTERIOR AO REGISTRO",IF((B89+E89-I89)*24&lt;Parâmetros!$B$5,"ANTECEDÊNCIA INSUFICIENTE",IF(B89+E89-I89&gt;Parâmetros!$B$6,"FORA DA JANELA","OK"))),"REVISAR DADOS"))</f>
        <v/>
      </c>
      <c r="O89" s="21">
        <f>IF(H89="","",IF(H89="Cancelada",IF(OR(B89="",E89="",I89="",J89="",K89=""),"DADOS INCOMPLETOS",IFERROR(IF(J89&lt;I89,"ANTES DO REGISTRO",IF(J89&gt;B89+E89,"APÓS O INÍCIO",IF((B89+E89-J89)*24&lt;Parâmetros!$B$8,"FORA DO PRAZO","OK"))),"REVISAR DADOS")),IF(OR(J89&lt;&gt;"",K89&lt;&gt;""),"LIMPAR CANCELAMENTO","OK")))</f>
        <v/>
      </c>
      <c r="P89" s="18">
        <f>IF(COUNTA(A89:C89,G89:K89)=0,"",IF(COUNTA(A89:C89,G89:I89)&lt;6,"INCOMPLETA",IFERROR(IF(VLOOKUP(C89,Faixas!$A$5:$E$44,5,FALSE)&lt;&gt;"Sim","REVISAR FAIXA",IF(H89="Cancelada",IF(O89="OK","CANCELADA","REVISAR CANCELAMENTO"),IF(O89&lt;&gt;"OK","REVISAR CANCELAMENTO",IF(L89="CONFLITO","BLOQUEAR: CONFLITO",IF(M89&lt;&gt;"OK","REVISAR LIMITE",IF(N89&lt;&gt;"OK","REVISAR PRAZO",IF(H89="Solicitada","ANALISAR SOLICITAÇÃO","CONFIRMADA"))))))),"REVISAR FAIXA")))</f>
        <v/>
      </c>
    </row>
    <row r="90" ht="25" customHeight="1">
      <c r="A90" s="15" t="n"/>
      <c r="B90" s="16" t="n"/>
      <c r="C90" s="17" t="n"/>
      <c r="D90" s="18">
        <f>IF(C90="","",IFERROR(VLOOKUP(C90,Faixas!$A$5:$E$44,2,FALSE),"CÓDIGO INVÁLIDO"))</f>
        <v/>
      </c>
      <c r="E90" s="19">
        <f>IF(C90="","",IFERROR(VLOOKUP(C90,Faixas!$A$5:$E$44,3,FALSE),""))</f>
        <v/>
      </c>
      <c r="F90" s="19">
        <f>IF(C90="","",IFERROR(VLOOKUP(C90,Faixas!$A$5:$E$44,4,FALSE),""))</f>
        <v/>
      </c>
      <c r="G90" s="15" t="n"/>
      <c r="H90" s="17" t="n"/>
      <c r="I90" s="20" t="n"/>
      <c r="J90" s="20" t="n"/>
      <c r="K90" s="15" t="n"/>
      <c r="L90" s="21">
        <f>IF(OR(B90="",C90="",H90=""),"",IF(H90="Cancelada","LIBERADA",IF(COUNTIFS($B$5:$B$204,B90,$C$5:$C$204,C90,$H$5:$H$204,"Confirmada")+COUNTIFS($B$5:$B$204,B90,$C$5:$C$204,C90,$H$5:$H$204,"Solicitada")&gt;1,"CONFLITO","OK")))</f>
        <v/>
      </c>
      <c r="M90" s="21">
        <f>IF(OR(B90="",G90="",H90=""),"",IF(H90="Cancelada","N/A",IF(COUNTIFS($B$5:$B$204,B90,$G$5:$G$204,G90,$H$5:$H$204,"Confirmada")+COUNTIFS($B$5:$B$204,B90,$G$5:$G$204,G90,$H$5:$H$204,"Solicitada")&gt;Parâmetros!$B$7,"ACIMA DO LIMITE","OK")))</f>
        <v/>
      </c>
      <c r="N90" s="21">
        <f>IF(OR(B90="",E90="",I90=""),"",IFERROR(IF(B90+E90&lt;I90,"USO ANTERIOR AO REGISTRO",IF((B90+E90-I90)*24&lt;Parâmetros!$B$5,"ANTECEDÊNCIA INSUFICIENTE",IF(B90+E90-I90&gt;Parâmetros!$B$6,"FORA DA JANELA","OK"))),"REVISAR DADOS"))</f>
        <v/>
      </c>
      <c r="O90" s="21">
        <f>IF(H90="","",IF(H90="Cancelada",IF(OR(B90="",E90="",I90="",J90="",K90=""),"DADOS INCOMPLETOS",IFERROR(IF(J90&lt;I90,"ANTES DO REGISTRO",IF(J90&gt;B90+E90,"APÓS O INÍCIO",IF((B90+E90-J90)*24&lt;Parâmetros!$B$8,"FORA DO PRAZO","OK"))),"REVISAR DADOS")),IF(OR(J90&lt;&gt;"",K90&lt;&gt;""),"LIMPAR CANCELAMENTO","OK")))</f>
        <v/>
      </c>
      <c r="P90" s="18">
        <f>IF(COUNTA(A90:C90,G90:K90)=0,"",IF(COUNTA(A90:C90,G90:I90)&lt;6,"INCOMPLETA",IFERROR(IF(VLOOKUP(C90,Faixas!$A$5:$E$44,5,FALSE)&lt;&gt;"Sim","REVISAR FAIXA",IF(H90="Cancelada",IF(O90="OK","CANCELADA","REVISAR CANCELAMENTO"),IF(O90&lt;&gt;"OK","REVISAR CANCELAMENTO",IF(L90="CONFLITO","BLOQUEAR: CONFLITO",IF(M90&lt;&gt;"OK","REVISAR LIMITE",IF(N90&lt;&gt;"OK","REVISAR PRAZO",IF(H90="Solicitada","ANALISAR SOLICITAÇÃO","CONFIRMADA"))))))),"REVISAR FAIXA")))</f>
        <v/>
      </c>
    </row>
    <row r="91" ht="25" customHeight="1">
      <c r="A91" s="15" t="n"/>
      <c r="B91" s="16" t="n"/>
      <c r="C91" s="17" t="n"/>
      <c r="D91" s="18">
        <f>IF(C91="","",IFERROR(VLOOKUP(C91,Faixas!$A$5:$E$44,2,FALSE),"CÓDIGO INVÁLIDO"))</f>
        <v/>
      </c>
      <c r="E91" s="19">
        <f>IF(C91="","",IFERROR(VLOOKUP(C91,Faixas!$A$5:$E$44,3,FALSE),""))</f>
        <v/>
      </c>
      <c r="F91" s="19">
        <f>IF(C91="","",IFERROR(VLOOKUP(C91,Faixas!$A$5:$E$44,4,FALSE),""))</f>
        <v/>
      </c>
      <c r="G91" s="15" t="n"/>
      <c r="H91" s="17" t="n"/>
      <c r="I91" s="20" t="n"/>
      <c r="J91" s="20" t="n"/>
      <c r="K91" s="15" t="n"/>
      <c r="L91" s="21">
        <f>IF(OR(B91="",C91="",H91=""),"",IF(H91="Cancelada","LIBERADA",IF(COUNTIFS($B$5:$B$204,B91,$C$5:$C$204,C91,$H$5:$H$204,"Confirmada")+COUNTIFS($B$5:$B$204,B91,$C$5:$C$204,C91,$H$5:$H$204,"Solicitada")&gt;1,"CONFLITO","OK")))</f>
        <v/>
      </c>
      <c r="M91" s="21">
        <f>IF(OR(B91="",G91="",H91=""),"",IF(H91="Cancelada","N/A",IF(COUNTIFS($B$5:$B$204,B91,$G$5:$G$204,G91,$H$5:$H$204,"Confirmada")+COUNTIFS($B$5:$B$204,B91,$G$5:$G$204,G91,$H$5:$H$204,"Solicitada")&gt;Parâmetros!$B$7,"ACIMA DO LIMITE","OK")))</f>
        <v/>
      </c>
      <c r="N91" s="21">
        <f>IF(OR(B91="",E91="",I91=""),"",IFERROR(IF(B91+E91&lt;I91,"USO ANTERIOR AO REGISTRO",IF((B91+E91-I91)*24&lt;Parâmetros!$B$5,"ANTECEDÊNCIA INSUFICIENTE",IF(B91+E91-I91&gt;Parâmetros!$B$6,"FORA DA JANELA","OK"))),"REVISAR DADOS"))</f>
        <v/>
      </c>
      <c r="O91" s="21">
        <f>IF(H91="","",IF(H91="Cancelada",IF(OR(B91="",E91="",I91="",J91="",K91=""),"DADOS INCOMPLETOS",IFERROR(IF(J91&lt;I91,"ANTES DO REGISTRO",IF(J91&gt;B91+E91,"APÓS O INÍCIO",IF((B91+E91-J91)*24&lt;Parâmetros!$B$8,"FORA DO PRAZO","OK"))),"REVISAR DADOS")),IF(OR(J91&lt;&gt;"",K91&lt;&gt;""),"LIMPAR CANCELAMENTO","OK")))</f>
        <v/>
      </c>
      <c r="P91" s="18">
        <f>IF(COUNTA(A91:C91,G91:K91)=0,"",IF(COUNTA(A91:C91,G91:I91)&lt;6,"INCOMPLETA",IFERROR(IF(VLOOKUP(C91,Faixas!$A$5:$E$44,5,FALSE)&lt;&gt;"Sim","REVISAR FAIXA",IF(H91="Cancelada",IF(O91="OK","CANCELADA","REVISAR CANCELAMENTO"),IF(O91&lt;&gt;"OK","REVISAR CANCELAMENTO",IF(L91="CONFLITO","BLOQUEAR: CONFLITO",IF(M91&lt;&gt;"OK","REVISAR LIMITE",IF(N91&lt;&gt;"OK","REVISAR PRAZO",IF(H91="Solicitada","ANALISAR SOLICITAÇÃO","CONFIRMADA"))))))),"REVISAR FAIXA")))</f>
        <v/>
      </c>
    </row>
    <row r="92" ht="25" customHeight="1">
      <c r="A92" s="15" t="n"/>
      <c r="B92" s="16" t="n"/>
      <c r="C92" s="17" t="n"/>
      <c r="D92" s="18">
        <f>IF(C92="","",IFERROR(VLOOKUP(C92,Faixas!$A$5:$E$44,2,FALSE),"CÓDIGO INVÁLIDO"))</f>
        <v/>
      </c>
      <c r="E92" s="19">
        <f>IF(C92="","",IFERROR(VLOOKUP(C92,Faixas!$A$5:$E$44,3,FALSE),""))</f>
        <v/>
      </c>
      <c r="F92" s="19">
        <f>IF(C92="","",IFERROR(VLOOKUP(C92,Faixas!$A$5:$E$44,4,FALSE),""))</f>
        <v/>
      </c>
      <c r="G92" s="15" t="n"/>
      <c r="H92" s="17" t="n"/>
      <c r="I92" s="20" t="n"/>
      <c r="J92" s="20" t="n"/>
      <c r="K92" s="15" t="n"/>
      <c r="L92" s="21">
        <f>IF(OR(B92="",C92="",H92=""),"",IF(H92="Cancelada","LIBERADA",IF(COUNTIFS($B$5:$B$204,B92,$C$5:$C$204,C92,$H$5:$H$204,"Confirmada")+COUNTIFS($B$5:$B$204,B92,$C$5:$C$204,C92,$H$5:$H$204,"Solicitada")&gt;1,"CONFLITO","OK")))</f>
        <v/>
      </c>
      <c r="M92" s="21">
        <f>IF(OR(B92="",G92="",H92=""),"",IF(H92="Cancelada","N/A",IF(COUNTIFS($B$5:$B$204,B92,$G$5:$G$204,G92,$H$5:$H$204,"Confirmada")+COUNTIFS($B$5:$B$204,B92,$G$5:$G$204,G92,$H$5:$H$204,"Solicitada")&gt;Parâmetros!$B$7,"ACIMA DO LIMITE","OK")))</f>
        <v/>
      </c>
      <c r="N92" s="21">
        <f>IF(OR(B92="",E92="",I92=""),"",IFERROR(IF(B92+E92&lt;I92,"USO ANTERIOR AO REGISTRO",IF((B92+E92-I92)*24&lt;Parâmetros!$B$5,"ANTECEDÊNCIA INSUFICIENTE",IF(B92+E92-I92&gt;Parâmetros!$B$6,"FORA DA JANELA","OK"))),"REVISAR DADOS"))</f>
        <v/>
      </c>
      <c r="O92" s="21">
        <f>IF(H92="","",IF(H92="Cancelada",IF(OR(B92="",E92="",I92="",J92="",K92=""),"DADOS INCOMPLETOS",IFERROR(IF(J92&lt;I92,"ANTES DO REGISTRO",IF(J92&gt;B92+E92,"APÓS O INÍCIO",IF((B92+E92-J92)*24&lt;Parâmetros!$B$8,"FORA DO PRAZO","OK"))),"REVISAR DADOS")),IF(OR(J92&lt;&gt;"",K92&lt;&gt;""),"LIMPAR CANCELAMENTO","OK")))</f>
        <v/>
      </c>
      <c r="P92" s="18">
        <f>IF(COUNTA(A92:C92,G92:K92)=0,"",IF(COUNTA(A92:C92,G92:I92)&lt;6,"INCOMPLETA",IFERROR(IF(VLOOKUP(C92,Faixas!$A$5:$E$44,5,FALSE)&lt;&gt;"Sim","REVISAR FAIXA",IF(H92="Cancelada",IF(O92="OK","CANCELADA","REVISAR CANCELAMENTO"),IF(O92&lt;&gt;"OK","REVISAR CANCELAMENTO",IF(L92="CONFLITO","BLOQUEAR: CONFLITO",IF(M92&lt;&gt;"OK","REVISAR LIMITE",IF(N92&lt;&gt;"OK","REVISAR PRAZO",IF(H92="Solicitada","ANALISAR SOLICITAÇÃO","CONFIRMADA"))))))),"REVISAR FAIXA")))</f>
        <v/>
      </c>
    </row>
    <row r="93" ht="25" customHeight="1">
      <c r="A93" s="15" t="n"/>
      <c r="B93" s="16" t="n"/>
      <c r="C93" s="17" t="n"/>
      <c r="D93" s="18">
        <f>IF(C93="","",IFERROR(VLOOKUP(C93,Faixas!$A$5:$E$44,2,FALSE),"CÓDIGO INVÁLIDO"))</f>
        <v/>
      </c>
      <c r="E93" s="19">
        <f>IF(C93="","",IFERROR(VLOOKUP(C93,Faixas!$A$5:$E$44,3,FALSE),""))</f>
        <v/>
      </c>
      <c r="F93" s="19">
        <f>IF(C93="","",IFERROR(VLOOKUP(C93,Faixas!$A$5:$E$44,4,FALSE),""))</f>
        <v/>
      </c>
      <c r="G93" s="15" t="n"/>
      <c r="H93" s="17" t="n"/>
      <c r="I93" s="20" t="n"/>
      <c r="J93" s="20" t="n"/>
      <c r="K93" s="15" t="n"/>
      <c r="L93" s="21">
        <f>IF(OR(B93="",C93="",H93=""),"",IF(H93="Cancelada","LIBERADA",IF(COUNTIFS($B$5:$B$204,B93,$C$5:$C$204,C93,$H$5:$H$204,"Confirmada")+COUNTIFS($B$5:$B$204,B93,$C$5:$C$204,C93,$H$5:$H$204,"Solicitada")&gt;1,"CONFLITO","OK")))</f>
        <v/>
      </c>
      <c r="M93" s="21">
        <f>IF(OR(B93="",G93="",H93=""),"",IF(H93="Cancelada","N/A",IF(COUNTIFS($B$5:$B$204,B93,$G$5:$G$204,G93,$H$5:$H$204,"Confirmada")+COUNTIFS($B$5:$B$204,B93,$G$5:$G$204,G93,$H$5:$H$204,"Solicitada")&gt;Parâmetros!$B$7,"ACIMA DO LIMITE","OK")))</f>
        <v/>
      </c>
      <c r="N93" s="21">
        <f>IF(OR(B93="",E93="",I93=""),"",IFERROR(IF(B93+E93&lt;I93,"USO ANTERIOR AO REGISTRO",IF((B93+E93-I93)*24&lt;Parâmetros!$B$5,"ANTECEDÊNCIA INSUFICIENTE",IF(B93+E93-I93&gt;Parâmetros!$B$6,"FORA DA JANELA","OK"))),"REVISAR DADOS"))</f>
        <v/>
      </c>
      <c r="O93" s="21">
        <f>IF(H93="","",IF(H93="Cancelada",IF(OR(B93="",E93="",I93="",J93="",K93=""),"DADOS INCOMPLETOS",IFERROR(IF(J93&lt;I93,"ANTES DO REGISTRO",IF(J93&gt;B93+E93,"APÓS O INÍCIO",IF((B93+E93-J93)*24&lt;Parâmetros!$B$8,"FORA DO PRAZO","OK"))),"REVISAR DADOS")),IF(OR(J93&lt;&gt;"",K93&lt;&gt;""),"LIMPAR CANCELAMENTO","OK")))</f>
        <v/>
      </c>
      <c r="P93" s="18">
        <f>IF(COUNTA(A93:C93,G93:K93)=0,"",IF(COUNTA(A93:C93,G93:I93)&lt;6,"INCOMPLETA",IFERROR(IF(VLOOKUP(C93,Faixas!$A$5:$E$44,5,FALSE)&lt;&gt;"Sim","REVISAR FAIXA",IF(H93="Cancelada",IF(O93="OK","CANCELADA","REVISAR CANCELAMENTO"),IF(O93&lt;&gt;"OK","REVISAR CANCELAMENTO",IF(L93="CONFLITO","BLOQUEAR: CONFLITO",IF(M93&lt;&gt;"OK","REVISAR LIMITE",IF(N93&lt;&gt;"OK","REVISAR PRAZO",IF(H93="Solicitada","ANALISAR SOLICITAÇÃO","CONFIRMADA"))))))),"REVISAR FAIXA")))</f>
        <v/>
      </c>
    </row>
    <row r="94" ht="25" customHeight="1">
      <c r="A94" s="15" t="n"/>
      <c r="B94" s="16" t="n"/>
      <c r="C94" s="17" t="n"/>
      <c r="D94" s="18">
        <f>IF(C94="","",IFERROR(VLOOKUP(C94,Faixas!$A$5:$E$44,2,FALSE),"CÓDIGO INVÁLIDO"))</f>
        <v/>
      </c>
      <c r="E94" s="19">
        <f>IF(C94="","",IFERROR(VLOOKUP(C94,Faixas!$A$5:$E$44,3,FALSE),""))</f>
        <v/>
      </c>
      <c r="F94" s="19">
        <f>IF(C94="","",IFERROR(VLOOKUP(C94,Faixas!$A$5:$E$44,4,FALSE),""))</f>
        <v/>
      </c>
      <c r="G94" s="15" t="n"/>
      <c r="H94" s="17" t="n"/>
      <c r="I94" s="20" t="n"/>
      <c r="J94" s="20" t="n"/>
      <c r="K94" s="15" t="n"/>
      <c r="L94" s="21">
        <f>IF(OR(B94="",C94="",H94=""),"",IF(H94="Cancelada","LIBERADA",IF(COUNTIFS($B$5:$B$204,B94,$C$5:$C$204,C94,$H$5:$H$204,"Confirmada")+COUNTIFS($B$5:$B$204,B94,$C$5:$C$204,C94,$H$5:$H$204,"Solicitada")&gt;1,"CONFLITO","OK")))</f>
        <v/>
      </c>
      <c r="M94" s="21">
        <f>IF(OR(B94="",G94="",H94=""),"",IF(H94="Cancelada","N/A",IF(COUNTIFS($B$5:$B$204,B94,$G$5:$G$204,G94,$H$5:$H$204,"Confirmada")+COUNTIFS($B$5:$B$204,B94,$G$5:$G$204,G94,$H$5:$H$204,"Solicitada")&gt;Parâmetros!$B$7,"ACIMA DO LIMITE","OK")))</f>
        <v/>
      </c>
      <c r="N94" s="21">
        <f>IF(OR(B94="",E94="",I94=""),"",IFERROR(IF(B94+E94&lt;I94,"USO ANTERIOR AO REGISTRO",IF((B94+E94-I94)*24&lt;Parâmetros!$B$5,"ANTECEDÊNCIA INSUFICIENTE",IF(B94+E94-I94&gt;Parâmetros!$B$6,"FORA DA JANELA","OK"))),"REVISAR DADOS"))</f>
        <v/>
      </c>
      <c r="O94" s="21">
        <f>IF(H94="","",IF(H94="Cancelada",IF(OR(B94="",E94="",I94="",J94="",K94=""),"DADOS INCOMPLETOS",IFERROR(IF(J94&lt;I94,"ANTES DO REGISTRO",IF(J94&gt;B94+E94,"APÓS O INÍCIO",IF((B94+E94-J94)*24&lt;Parâmetros!$B$8,"FORA DO PRAZO","OK"))),"REVISAR DADOS")),IF(OR(J94&lt;&gt;"",K94&lt;&gt;""),"LIMPAR CANCELAMENTO","OK")))</f>
        <v/>
      </c>
      <c r="P94" s="18">
        <f>IF(COUNTA(A94:C94,G94:K94)=0,"",IF(COUNTA(A94:C94,G94:I94)&lt;6,"INCOMPLETA",IFERROR(IF(VLOOKUP(C94,Faixas!$A$5:$E$44,5,FALSE)&lt;&gt;"Sim","REVISAR FAIXA",IF(H94="Cancelada",IF(O94="OK","CANCELADA","REVISAR CANCELAMENTO"),IF(O94&lt;&gt;"OK","REVISAR CANCELAMENTO",IF(L94="CONFLITO","BLOQUEAR: CONFLITO",IF(M94&lt;&gt;"OK","REVISAR LIMITE",IF(N94&lt;&gt;"OK","REVISAR PRAZO",IF(H94="Solicitada","ANALISAR SOLICITAÇÃO","CONFIRMADA"))))))),"REVISAR FAIXA")))</f>
        <v/>
      </c>
    </row>
    <row r="95" ht="25" customHeight="1">
      <c r="A95" s="15" t="n"/>
      <c r="B95" s="16" t="n"/>
      <c r="C95" s="17" t="n"/>
      <c r="D95" s="18">
        <f>IF(C95="","",IFERROR(VLOOKUP(C95,Faixas!$A$5:$E$44,2,FALSE),"CÓDIGO INVÁLIDO"))</f>
        <v/>
      </c>
      <c r="E95" s="19">
        <f>IF(C95="","",IFERROR(VLOOKUP(C95,Faixas!$A$5:$E$44,3,FALSE),""))</f>
        <v/>
      </c>
      <c r="F95" s="19">
        <f>IF(C95="","",IFERROR(VLOOKUP(C95,Faixas!$A$5:$E$44,4,FALSE),""))</f>
        <v/>
      </c>
      <c r="G95" s="15" t="n"/>
      <c r="H95" s="17" t="n"/>
      <c r="I95" s="20" t="n"/>
      <c r="J95" s="20" t="n"/>
      <c r="K95" s="15" t="n"/>
      <c r="L95" s="21">
        <f>IF(OR(B95="",C95="",H95=""),"",IF(H95="Cancelada","LIBERADA",IF(COUNTIFS($B$5:$B$204,B95,$C$5:$C$204,C95,$H$5:$H$204,"Confirmada")+COUNTIFS($B$5:$B$204,B95,$C$5:$C$204,C95,$H$5:$H$204,"Solicitada")&gt;1,"CONFLITO","OK")))</f>
        <v/>
      </c>
      <c r="M95" s="21">
        <f>IF(OR(B95="",G95="",H95=""),"",IF(H95="Cancelada","N/A",IF(COUNTIFS($B$5:$B$204,B95,$G$5:$G$204,G95,$H$5:$H$204,"Confirmada")+COUNTIFS($B$5:$B$204,B95,$G$5:$G$204,G95,$H$5:$H$204,"Solicitada")&gt;Parâmetros!$B$7,"ACIMA DO LIMITE","OK")))</f>
        <v/>
      </c>
      <c r="N95" s="21">
        <f>IF(OR(B95="",E95="",I95=""),"",IFERROR(IF(B95+E95&lt;I95,"USO ANTERIOR AO REGISTRO",IF((B95+E95-I95)*24&lt;Parâmetros!$B$5,"ANTECEDÊNCIA INSUFICIENTE",IF(B95+E95-I95&gt;Parâmetros!$B$6,"FORA DA JANELA","OK"))),"REVISAR DADOS"))</f>
        <v/>
      </c>
      <c r="O95" s="21">
        <f>IF(H95="","",IF(H95="Cancelada",IF(OR(B95="",E95="",I95="",J95="",K95=""),"DADOS INCOMPLETOS",IFERROR(IF(J95&lt;I95,"ANTES DO REGISTRO",IF(J95&gt;B95+E95,"APÓS O INÍCIO",IF((B95+E95-J95)*24&lt;Parâmetros!$B$8,"FORA DO PRAZO","OK"))),"REVISAR DADOS")),IF(OR(J95&lt;&gt;"",K95&lt;&gt;""),"LIMPAR CANCELAMENTO","OK")))</f>
        <v/>
      </c>
      <c r="P95" s="18">
        <f>IF(COUNTA(A95:C95,G95:K95)=0,"",IF(COUNTA(A95:C95,G95:I95)&lt;6,"INCOMPLETA",IFERROR(IF(VLOOKUP(C95,Faixas!$A$5:$E$44,5,FALSE)&lt;&gt;"Sim","REVISAR FAIXA",IF(H95="Cancelada",IF(O95="OK","CANCELADA","REVISAR CANCELAMENTO"),IF(O95&lt;&gt;"OK","REVISAR CANCELAMENTO",IF(L95="CONFLITO","BLOQUEAR: CONFLITO",IF(M95&lt;&gt;"OK","REVISAR LIMITE",IF(N95&lt;&gt;"OK","REVISAR PRAZO",IF(H95="Solicitada","ANALISAR SOLICITAÇÃO","CONFIRMADA"))))))),"REVISAR FAIXA")))</f>
        <v/>
      </c>
    </row>
    <row r="96" ht="25" customHeight="1">
      <c r="A96" s="15" t="n"/>
      <c r="B96" s="16" t="n"/>
      <c r="C96" s="17" t="n"/>
      <c r="D96" s="18">
        <f>IF(C96="","",IFERROR(VLOOKUP(C96,Faixas!$A$5:$E$44,2,FALSE),"CÓDIGO INVÁLIDO"))</f>
        <v/>
      </c>
      <c r="E96" s="19">
        <f>IF(C96="","",IFERROR(VLOOKUP(C96,Faixas!$A$5:$E$44,3,FALSE),""))</f>
        <v/>
      </c>
      <c r="F96" s="19">
        <f>IF(C96="","",IFERROR(VLOOKUP(C96,Faixas!$A$5:$E$44,4,FALSE),""))</f>
        <v/>
      </c>
      <c r="G96" s="15" t="n"/>
      <c r="H96" s="17" t="n"/>
      <c r="I96" s="20" t="n"/>
      <c r="J96" s="20" t="n"/>
      <c r="K96" s="15" t="n"/>
      <c r="L96" s="21">
        <f>IF(OR(B96="",C96="",H96=""),"",IF(H96="Cancelada","LIBERADA",IF(COUNTIFS($B$5:$B$204,B96,$C$5:$C$204,C96,$H$5:$H$204,"Confirmada")+COUNTIFS($B$5:$B$204,B96,$C$5:$C$204,C96,$H$5:$H$204,"Solicitada")&gt;1,"CONFLITO","OK")))</f>
        <v/>
      </c>
      <c r="M96" s="21">
        <f>IF(OR(B96="",G96="",H96=""),"",IF(H96="Cancelada","N/A",IF(COUNTIFS($B$5:$B$204,B96,$G$5:$G$204,G96,$H$5:$H$204,"Confirmada")+COUNTIFS($B$5:$B$204,B96,$G$5:$G$204,G96,$H$5:$H$204,"Solicitada")&gt;Parâmetros!$B$7,"ACIMA DO LIMITE","OK")))</f>
        <v/>
      </c>
      <c r="N96" s="21">
        <f>IF(OR(B96="",E96="",I96=""),"",IFERROR(IF(B96+E96&lt;I96,"USO ANTERIOR AO REGISTRO",IF((B96+E96-I96)*24&lt;Parâmetros!$B$5,"ANTECEDÊNCIA INSUFICIENTE",IF(B96+E96-I96&gt;Parâmetros!$B$6,"FORA DA JANELA","OK"))),"REVISAR DADOS"))</f>
        <v/>
      </c>
      <c r="O96" s="21">
        <f>IF(H96="","",IF(H96="Cancelada",IF(OR(B96="",E96="",I96="",J96="",K96=""),"DADOS INCOMPLETOS",IFERROR(IF(J96&lt;I96,"ANTES DO REGISTRO",IF(J96&gt;B96+E96,"APÓS O INÍCIO",IF((B96+E96-J96)*24&lt;Parâmetros!$B$8,"FORA DO PRAZO","OK"))),"REVISAR DADOS")),IF(OR(J96&lt;&gt;"",K96&lt;&gt;""),"LIMPAR CANCELAMENTO","OK")))</f>
        <v/>
      </c>
      <c r="P96" s="18">
        <f>IF(COUNTA(A96:C96,G96:K96)=0,"",IF(COUNTA(A96:C96,G96:I96)&lt;6,"INCOMPLETA",IFERROR(IF(VLOOKUP(C96,Faixas!$A$5:$E$44,5,FALSE)&lt;&gt;"Sim","REVISAR FAIXA",IF(H96="Cancelada",IF(O96="OK","CANCELADA","REVISAR CANCELAMENTO"),IF(O96&lt;&gt;"OK","REVISAR CANCELAMENTO",IF(L96="CONFLITO","BLOQUEAR: CONFLITO",IF(M96&lt;&gt;"OK","REVISAR LIMITE",IF(N96&lt;&gt;"OK","REVISAR PRAZO",IF(H96="Solicitada","ANALISAR SOLICITAÇÃO","CONFIRMADA"))))))),"REVISAR FAIXA")))</f>
        <v/>
      </c>
    </row>
    <row r="97" ht="25" customHeight="1">
      <c r="A97" s="15" t="n"/>
      <c r="B97" s="16" t="n"/>
      <c r="C97" s="17" t="n"/>
      <c r="D97" s="18">
        <f>IF(C97="","",IFERROR(VLOOKUP(C97,Faixas!$A$5:$E$44,2,FALSE),"CÓDIGO INVÁLIDO"))</f>
        <v/>
      </c>
      <c r="E97" s="19">
        <f>IF(C97="","",IFERROR(VLOOKUP(C97,Faixas!$A$5:$E$44,3,FALSE),""))</f>
        <v/>
      </c>
      <c r="F97" s="19">
        <f>IF(C97="","",IFERROR(VLOOKUP(C97,Faixas!$A$5:$E$44,4,FALSE),""))</f>
        <v/>
      </c>
      <c r="G97" s="15" t="n"/>
      <c r="H97" s="17" t="n"/>
      <c r="I97" s="20" t="n"/>
      <c r="J97" s="20" t="n"/>
      <c r="K97" s="15" t="n"/>
      <c r="L97" s="21">
        <f>IF(OR(B97="",C97="",H97=""),"",IF(H97="Cancelada","LIBERADA",IF(COUNTIFS($B$5:$B$204,B97,$C$5:$C$204,C97,$H$5:$H$204,"Confirmada")+COUNTIFS($B$5:$B$204,B97,$C$5:$C$204,C97,$H$5:$H$204,"Solicitada")&gt;1,"CONFLITO","OK")))</f>
        <v/>
      </c>
      <c r="M97" s="21">
        <f>IF(OR(B97="",G97="",H97=""),"",IF(H97="Cancelada","N/A",IF(COUNTIFS($B$5:$B$204,B97,$G$5:$G$204,G97,$H$5:$H$204,"Confirmada")+COUNTIFS($B$5:$B$204,B97,$G$5:$G$204,G97,$H$5:$H$204,"Solicitada")&gt;Parâmetros!$B$7,"ACIMA DO LIMITE","OK")))</f>
        <v/>
      </c>
      <c r="N97" s="21">
        <f>IF(OR(B97="",E97="",I97=""),"",IFERROR(IF(B97+E97&lt;I97,"USO ANTERIOR AO REGISTRO",IF((B97+E97-I97)*24&lt;Parâmetros!$B$5,"ANTECEDÊNCIA INSUFICIENTE",IF(B97+E97-I97&gt;Parâmetros!$B$6,"FORA DA JANELA","OK"))),"REVISAR DADOS"))</f>
        <v/>
      </c>
      <c r="O97" s="21">
        <f>IF(H97="","",IF(H97="Cancelada",IF(OR(B97="",E97="",I97="",J97="",K97=""),"DADOS INCOMPLETOS",IFERROR(IF(J97&lt;I97,"ANTES DO REGISTRO",IF(J97&gt;B97+E97,"APÓS O INÍCIO",IF((B97+E97-J97)*24&lt;Parâmetros!$B$8,"FORA DO PRAZO","OK"))),"REVISAR DADOS")),IF(OR(J97&lt;&gt;"",K97&lt;&gt;""),"LIMPAR CANCELAMENTO","OK")))</f>
        <v/>
      </c>
      <c r="P97" s="18">
        <f>IF(COUNTA(A97:C97,G97:K97)=0,"",IF(COUNTA(A97:C97,G97:I97)&lt;6,"INCOMPLETA",IFERROR(IF(VLOOKUP(C97,Faixas!$A$5:$E$44,5,FALSE)&lt;&gt;"Sim","REVISAR FAIXA",IF(H97="Cancelada",IF(O97="OK","CANCELADA","REVISAR CANCELAMENTO"),IF(O97&lt;&gt;"OK","REVISAR CANCELAMENTO",IF(L97="CONFLITO","BLOQUEAR: CONFLITO",IF(M97&lt;&gt;"OK","REVISAR LIMITE",IF(N97&lt;&gt;"OK","REVISAR PRAZO",IF(H97="Solicitada","ANALISAR SOLICITAÇÃO","CONFIRMADA"))))))),"REVISAR FAIXA")))</f>
        <v/>
      </c>
    </row>
    <row r="98" ht="25" customHeight="1">
      <c r="A98" s="15" t="n"/>
      <c r="B98" s="16" t="n"/>
      <c r="C98" s="17" t="n"/>
      <c r="D98" s="18">
        <f>IF(C98="","",IFERROR(VLOOKUP(C98,Faixas!$A$5:$E$44,2,FALSE),"CÓDIGO INVÁLIDO"))</f>
        <v/>
      </c>
      <c r="E98" s="19">
        <f>IF(C98="","",IFERROR(VLOOKUP(C98,Faixas!$A$5:$E$44,3,FALSE),""))</f>
        <v/>
      </c>
      <c r="F98" s="19">
        <f>IF(C98="","",IFERROR(VLOOKUP(C98,Faixas!$A$5:$E$44,4,FALSE),""))</f>
        <v/>
      </c>
      <c r="G98" s="15" t="n"/>
      <c r="H98" s="17" t="n"/>
      <c r="I98" s="20" t="n"/>
      <c r="J98" s="20" t="n"/>
      <c r="K98" s="15" t="n"/>
      <c r="L98" s="21">
        <f>IF(OR(B98="",C98="",H98=""),"",IF(H98="Cancelada","LIBERADA",IF(COUNTIFS($B$5:$B$204,B98,$C$5:$C$204,C98,$H$5:$H$204,"Confirmada")+COUNTIFS($B$5:$B$204,B98,$C$5:$C$204,C98,$H$5:$H$204,"Solicitada")&gt;1,"CONFLITO","OK")))</f>
        <v/>
      </c>
      <c r="M98" s="21">
        <f>IF(OR(B98="",G98="",H98=""),"",IF(H98="Cancelada","N/A",IF(COUNTIFS($B$5:$B$204,B98,$G$5:$G$204,G98,$H$5:$H$204,"Confirmada")+COUNTIFS($B$5:$B$204,B98,$G$5:$G$204,G98,$H$5:$H$204,"Solicitada")&gt;Parâmetros!$B$7,"ACIMA DO LIMITE","OK")))</f>
        <v/>
      </c>
      <c r="N98" s="21">
        <f>IF(OR(B98="",E98="",I98=""),"",IFERROR(IF(B98+E98&lt;I98,"USO ANTERIOR AO REGISTRO",IF((B98+E98-I98)*24&lt;Parâmetros!$B$5,"ANTECEDÊNCIA INSUFICIENTE",IF(B98+E98-I98&gt;Parâmetros!$B$6,"FORA DA JANELA","OK"))),"REVISAR DADOS"))</f>
        <v/>
      </c>
      <c r="O98" s="21">
        <f>IF(H98="","",IF(H98="Cancelada",IF(OR(B98="",E98="",I98="",J98="",K98=""),"DADOS INCOMPLETOS",IFERROR(IF(J98&lt;I98,"ANTES DO REGISTRO",IF(J98&gt;B98+E98,"APÓS O INÍCIO",IF((B98+E98-J98)*24&lt;Parâmetros!$B$8,"FORA DO PRAZO","OK"))),"REVISAR DADOS")),IF(OR(J98&lt;&gt;"",K98&lt;&gt;""),"LIMPAR CANCELAMENTO","OK")))</f>
        <v/>
      </c>
      <c r="P98" s="18">
        <f>IF(COUNTA(A98:C98,G98:K98)=0,"",IF(COUNTA(A98:C98,G98:I98)&lt;6,"INCOMPLETA",IFERROR(IF(VLOOKUP(C98,Faixas!$A$5:$E$44,5,FALSE)&lt;&gt;"Sim","REVISAR FAIXA",IF(H98="Cancelada",IF(O98="OK","CANCELADA","REVISAR CANCELAMENTO"),IF(O98&lt;&gt;"OK","REVISAR CANCELAMENTO",IF(L98="CONFLITO","BLOQUEAR: CONFLITO",IF(M98&lt;&gt;"OK","REVISAR LIMITE",IF(N98&lt;&gt;"OK","REVISAR PRAZO",IF(H98="Solicitada","ANALISAR SOLICITAÇÃO","CONFIRMADA"))))))),"REVISAR FAIXA")))</f>
        <v/>
      </c>
    </row>
    <row r="99" ht="25" customHeight="1">
      <c r="A99" s="15" t="n"/>
      <c r="B99" s="16" t="n"/>
      <c r="C99" s="17" t="n"/>
      <c r="D99" s="18">
        <f>IF(C99="","",IFERROR(VLOOKUP(C99,Faixas!$A$5:$E$44,2,FALSE),"CÓDIGO INVÁLIDO"))</f>
        <v/>
      </c>
      <c r="E99" s="19">
        <f>IF(C99="","",IFERROR(VLOOKUP(C99,Faixas!$A$5:$E$44,3,FALSE),""))</f>
        <v/>
      </c>
      <c r="F99" s="19">
        <f>IF(C99="","",IFERROR(VLOOKUP(C99,Faixas!$A$5:$E$44,4,FALSE),""))</f>
        <v/>
      </c>
      <c r="G99" s="15" t="n"/>
      <c r="H99" s="17" t="n"/>
      <c r="I99" s="20" t="n"/>
      <c r="J99" s="20" t="n"/>
      <c r="K99" s="15" t="n"/>
      <c r="L99" s="21">
        <f>IF(OR(B99="",C99="",H99=""),"",IF(H99="Cancelada","LIBERADA",IF(COUNTIFS($B$5:$B$204,B99,$C$5:$C$204,C99,$H$5:$H$204,"Confirmada")+COUNTIFS($B$5:$B$204,B99,$C$5:$C$204,C99,$H$5:$H$204,"Solicitada")&gt;1,"CONFLITO","OK")))</f>
        <v/>
      </c>
      <c r="M99" s="21">
        <f>IF(OR(B99="",G99="",H99=""),"",IF(H99="Cancelada","N/A",IF(COUNTIFS($B$5:$B$204,B99,$G$5:$G$204,G99,$H$5:$H$204,"Confirmada")+COUNTIFS($B$5:$B$204,B99,$G$5:$G$204,G99,$H$5:$H$204,"Solicitada")&gt;Parâmetros!$B$7,"ACIMA DO LIMITE","OK")))</f>
        <v/>
      </c>
      <c r="N99" s="21">
        <f>IF(OR(B99="",E99="",I99=""),"",IFERROR(IF(B99+E99&lt;I99,"USO ANTERIOR AO REGISTRO",IF((B99+E99-I99)*24&lt;Parâmetros!$B$5,"ANTECEDÊNCIA INSUFICIENTE",IF(B99+E99-I99&gt;Parâmetros!$B$6,"FORA DA JANELA","OK"))),"REVISAR DADOS"))</f>
        <v/>
      </c>
      <c r="O99" s="21">
        <f>IF(H99="","",IF(H99="Cancelada",IF(OR(B99="",E99="",I99="",J99="",K99=""),"DADOS INCOMPLETOS",IFERROR(IF(J99&lt;I99,"ANTES DO REGISTRO",IF(J99&gt;B99+E99,"APÓS O INÍCIO",IF((B99+E99-J99)*24&lt;Parâmetros!$B$8,"FORA DO PRAZO","OK"))),"REVISAR DADOS")),IF(OR(J99&lt;&gt;"",K99&lt;&gt;""),"LIMPAR CANCELAMENTO","OK")))</f>
        <v/>
      </c>
      <c r="P99" s="18">
        <f>IF(COUNTA(A99:C99,G99:K99)=0,"",IF(COUNTA(A99:C99,G99:I99)&lt;6,"INCOMPLETA",IFERROR(IF(VLOOKUP(C99,Faixas!$A$5:$E$44,5,FALSE)&lt;&gt;"Sim","REVISAR FAIXA",IF(H99="Cancelada",IF(O99="OK","CANCELADA","REVISAR CANCELAMENTO"),IF(O99&lt;&gt;"OK","REVISAR CANCELAMENTO",IF(L99="CONFLITO","BLOQUEAR: CONFLITO",IF(M99&lt;&gt;"OK","REVISAR LIMITE",IF(N99&lt;&gt;"OK","REVISAR PRAZO",IF(H99="Solicitada","ANALISAR SOLICITAÇÃO","CONFIRMADA"))))))),"REVISAR FAIXA")))</f>
        <v/>
      </c>
    </row>
    <row r="100" ht="25" customHeight="1">
      <c r="A100" s="15" t="n"/>
      <c r="B100" s="16" t="n"/>
      <c r="C100" s="17" t="n"/>
      <c r="D100" s="18">
        <f>IF(C100="","",IFERROR(VLOOKUP(C100,Faixas!$A$5:$E$44,2,FALSE),"CÓDIGO INVÁLIDO"))</f>
        <v/>
      </c>
      <c r="E100" s="19">
        <f>IF(C100="","",IFERROR(VLOOKUP(C100,Faixas!$A$5:$E$44,3,FALSE),""))</f>
        <v/>
      </c>
      <c r="F100" s="19">
        <f>IF(C100="","",IFERROR(VLOOKUP(C100,Faixas!$A$5:$E$44,4,FALSE),""))</f>
        <v/>
      </c>
      <c r="G100" s="15" t="n"/>
      <c r="H100" s="17" t="n"/>
      <c r="I100" s="20" t="n"/>
      <c r="J100" s="20" t="n"/>
      <c r="K100" s="15" t="n"/>
      <c r="L100" s="21">
        <f>IF(OR(B100="",C100="",H100=""),"",IF(H100="Cancelada","LIBERADA",IF(COUNTIFS($B$5:$B$204,B100,$C$5:$C$204,C100,$H$5:$H$204,"Confirmada")+COUNTIFS($B$5:$B$204,B100,$C$5:$C$204,C100,$H$5:$H$204,"Solicitada")&gt;1,"CONFLITO","OK")))</f>
        <v/>
      </c>
      <c r="M100" s="21">
        <f>IF(OR(B100="",G100="",H100=""),"",IF(H100="Cancelada","N/A",IF(COUNTIFS($B$5:$B$204,B100,$G$5:$G$204,G100,$H$5:$H$204,"Confirmada")+COUNTIFS($B$5:$B$204,B100,$G$5:$G$204,G100,$H$5:$H$204,"Solicitada")&gt;Parâmetros!$B$7,"ACIMA DO LIMITE","OK")))</f>
        <v/>
      </c>
      <c r="N100" s="21">
        <f>IF(OR(B100="",E100="",I100=""),"",IFERROR(IF(B100+E100&lt;I100,"USO ANTERIOR AO REGISTRO",IF((B100+E100-I100)*24&lt;Parâmetros!$B$5,"ANTECEDÊNCIA INSUFICIENTE",IF(B100+E100-I100&gt;Parâmetros!$B$6,"FORA DA JANELA","OK"))),"REVISAR DADOS"))</f>
        <v/>
      </c>
      <c r="O100" s="21">
        <f>IF(H100="","",IF(H100="Cancelada",IF(OR(B100="",E100="",I100="",J100="",K100=""),"DADOS INCOMPLETOS",IFERROR(IF(J100&lt;I100,"ANTES DO REGISTRO",IF(J100&gt;B100+E100,"APÓS O INÍCIO",IF((B100+E100-J100)*24&lt;Parâmetros!$B$8,"FORA DO PRAZO","OK"))),"REVISAR DADOS")),IF(OR(J100&lt;&gt;"",K100&lt;&gt;""),"LIMPAR CANCELAMENTO","OK")))</f>
        <v/>
      </c>
      <c r="P100" s="18">
        <f>IF(COUNTA(A100:C100,G100:K100)=0,"",IF(COUNTA(A100:C100,G100:I100)&lt;6,"INCOMPLETA",IFERROR(IF(VLOOKUP(C100,Faixas!$A$5:$E$44,5,FALSE)&lt;&gt;"Sim","REVISAR FAIXA",IF(H100="Cancelada",IF(O100="OK","CANCELADA","REVISAR CANCELAMENTO"),IF(O100&lt;&gt;"OK","REVISAR CANCELAMENTO",IF(L100="CONFLITO","BLOQUEAR: CONFLITO",IF(M100&lt;&gt;"OK","REVISAR LIMITE",IF(N100&lt;&gt;"OK","REVISAR PRAZO",IF(H100="Solicitada","ANALISAR SOLICITAÇÃO","CONFIRMADA"))))))),"REVISAR FAIXA")))</f>
        <v/>
      </c>
    </row>
    <row r="101" ht="25" customHeight="1">
      <c r="A101" s="15" t="n"/>
      <c r="B101" s="16" t="n"/>
      <c r="C101" s="17" t="n"/>
      <c r="D101" s="18">
        <f>IF(C101="","",IFERROR(VLOOKUP(C101,Faixas!$A$5:$E$44,2,FALSE),"CÓDIGO INVÁLIDO"))</f>
        <v/>
      </c>
      <c r="E101" s="19">
        <f>IF(C101="","",IFERROR(VLOOKUP(C101,Faixas!$A$5:$E$44,3,FALSE),""))</f>
        <v/>
      </c>
      <c r="F101" s="19">
        <f>IF(C101="","",IFERROR(VLOOKUP(C101,Faixas!$A$5:$E$44,4,FALSE),""))</f>
        <v/>
      </c>
      <c r="G101" s="15" t="n"/>
      <c r="H101" s="17" t="n"/>
      <c r="I101" s="20" t="n"/>
      <c r="J101" s="20" t="n"/>
      <c r="K101" s="15" t="n"/>
      <c r="L101" s="21">
        <f>IF(OR(B101="",C101="",H101=""),"",IF(H101="Cancelada","LIBERADA",IF(COUNTIFS($B$5:$B$204,B101,$C$5:$C$204,C101,$H$5:$H$204,"Confirmada")+COUNTIFS($B$5:$B$204,B101,$C$5:$C$204,C101,$H$5:$H$204,"Solicitada")&gt;1,"CONFLITO","OK")))</f>
        <v/>
      </c>
      <c r="M101" s="21">
        <f>IF(OR(B101="",G101="",H101=""),"",IF(H101="Cancelada","N/A",IF(COUNTIFS($B$5:$B$204,B101,$G$5:$G$204,G101,$H$5:$H$204,"Confirmada")+COUNTIFS($B$5:$B$204,B101,$G$5:$G$204,G101,$H$5:$H$204,"Solicitada")&gt;Parâmetros!$B$7,"ACIMA DO LIMITE","OK")))</f>
        <v/>
      </c>
      <c r="N101" s="21">
        <f>IF(OR(B101="",E101="",I101=""),"",IFERROR(IF(B101+E101&lt;I101,"USO ANTERIOR AO REGISTRO",IF((B101+E101-I101)*24&lt;Parâmetros!$B$5,"ANTECEDÊNCIA INSUFICIENTE",IF(B101+E101-I101&gt;Parâmetros!$B$6,"FORA DA JANELA","OK"))),"REVISAR DADOS"))</f>
        <v/>
      </c>
      <c r="O101" s="21">
        <f>IF(H101="","",IF(H101="Cancelada",IF(OR(B101="",E101="",I101="",J101="",K101=""),"DADOS INCOMPLETOS",IFERROR(IF(J101&lt;I101,"ANTES DO REGISTRO",IF(J101&gt;B101+E101,"APÓS O INÍCIO",IF((B101+E101-J101)*24&lt;Parâmetros!$B$8,"FORA DO PRAZO","OK"))),"REVISAR DADOS")),IF(OR(J101&lt;&gt;"",K101&lt;&gt;""),"LIMPAR CANCELAMENTO","OK")))</f>
        <v/>
      </c>
      <c r="P101" s="18">
        <f>IF(COUNTA(A101:C101,G101:K101)=0,"",IF(COUNTA(A101:C101,G101:I101)&lt;6,"INCOMPLETA",IFERROR(IF(VLOOKUP(C101,Faixas!$A$5:$E$44,5,FALSE)&lt;&gt;"Sim","REVISAR FAIXA",IF(H101="Cancelada",IF(O101="OK","CANCELADA","REVISAR CANCELAMENTO"),IF(O101&lt;&gt;"OK","REVISAR CANCELAMENTO",IF(L101="CONFLITO","BLOQUEAR: CONFLITO",IF(M101&lt;&gt;"OK","REVISAR LIMITE",IF(N101&lt;&gt;"OK","REVISAR PRAZO",IF(H101="Solicitada","ANALISAR SOLICITAÇÃO","CONFIRMADA"))))))),"REVISAR FAIXA")))</f>
        <v/>
      </c>
    </row>
    <row r="102" ht="25" customHeight="1">
      <c r="A102" s="15" t="n"/>
      <c r="B102" s="16" t="n"/>
      <c r="C102" s="17" t="n"/>
      <c r="D102" s="18">
        <f>IF(C102="","",IFERROR(VLOOKUP(C102,Faixas!$A$5:$E$44,2,FALSE),"CÓDIGO INVÁLIDO"))</f>
        <v/>
      </c>
      <c r="E102" s="19">
        <f>IF(C102="","",IFERROR(VLOOKUP(C102,Faixas!$A$5:$E$44,3,FALSE),""))</f>
        <v/>
      </c>
      <c r="F102" s="19">
        <f>IF(C102="","",IFERROR(VLOOKUP(C102,Faixas!$A$5:$E$44,4,FALSE),""))</f>
        <v/>
      </c>
      <c r="G102" s="15" t="n"/>
      <c r="H102" s="17" t="n"/>
      <c r="I102" s="20" t="n"/>
      <c r="J102" s="20" t="n"/>
      <c r="K102" s="15" t="n"/>
      <c r="L102" s="21">
        <f>IF(OR(B102="",C102="",H102=""),"",IF(H102="Cancelada","LIBERADA",IF(COUNTIFS($B$5:$B$204,B102,$C$5:$C$204,C102,$H$5:$H$204,"Confirmada")+COUNTIFS($B$5:$B$204,B102,$C$5:$C$204,C102,$H$5:$H$204,"Solicitada")&gt;1,"CONFLITO","OK")))</f>
        <v/>
      </c>
      <c r="M102" s="21">
        <f>IF(OR(B102="",G102="",H102=""),"",IF(H102="Cancelada","N/A",IF(COUNTIFS($B$5:$B$204,B102,$G$5:$G$204,G102,$H$5:$H$204,"Confirmada")+COUNTIFS($B$5:$B$204,B102,$G$5:$G$204,G102,$H$5:$H$204,"Solicitada")&gt;Parâmetros!$B$7,"ACIMA DO LIMITE","OK")))</f>
        <v/>
      </c>
      <c r="N102" s="21">
        <f>IF(OR(B102="",E102="",I102=""),"",IFERROR(IF(B102+E102&lt;I102,"USO ANTERIOR AO REGISTRO",IF((B102+E102-I102)*24&lt;Parâmetros!$B$5,"ANTECEDÊNCIA INSUFICIENTE",IF(B102+E102-I102&gt;Parâmetros!$B$6,"FORA DA JANELA","OK"))),"REVISAR DADOS"))</f>
        <v/>
      </c>
      <c r="O102" s="21">
        <f>IF(H102="","",IF(H102="Cancelada",IF(OR(B102="",E102="",I102="",J102="",K102=""),"DADOS INCOMPLETOS",IFERROR(IF(J102&lt;I102,"ANTES DO REGISTRO",IF(J102&gt;B102+E102,"APÓS O INÍCIO",IF((B102+E102-J102)*24&lt;Parâmetros!$B$8,"FORA DO PRAZO","OK"))),"REVISAR DADOS")),IF(OR(J102&lt;&gt;"",K102&lt;&gt;""),"LIMPAR CANCELAMENTO","OK")))</f>
        <v/>
      </c>
      <c r="P102" s="18">
        <f>IF(COUNTA(A102:C102,G102:K102)=0,"",IF(COUNTA(A102:C102,G102:I102)&lt;6,"INCOMPLETA",IFERROR(IF(VLOOKUP(C102,Faixas!$A$5:$E$44,5,FALSE)&lt;&gt;"Sim","REVISAR FAIXA",IF(H102="Cancelada",IF(O102="OK","CANCELADA","REVISAR CANCELAMENTO"),IF(O102&lt;&gt;"OK","REVISAR CANCELAMENTO",IF(L102="CONFLITO","BLOQUEAR: CONFLITO",IF(M102&lt;&gt;"OK","REVISAR LIMITE",IF(N102&lt;&gt;"OK","REVISAR PRAZO",IF(H102="Solicitada","ANALISAR SOLICITAÇÃO","CONFIRMADA"))))))),"REVISAR FAIXA")))</f>
        <v/>
      </c>
    </row>
    <row r="103" ht="25" customHeight="1">
      <c r="A103" s="15" t="n"/>
      <c r="B103" s="16" t="n"/>
      <c r="C103" s="17" t="n"/>
      <c r="D103" s="18">
        <f>IF(C103="","",IFERROR(VLOOKUP(C103,Faixas!$A$5:$E$44,2,FALSE),"CÓDIGO INVÁLIDO"))</f>
        <v/>
      </c>
      <c r="E103" s="19">
        <f>IF(C103="","",IFERROR(VLOOKUP(C103,Faixas!$A$5:$E$44,3,FALSE),""))</f>
        <v/>
      </c>
      <c r="F103" s="19">
        <f>IF(C103="","",IFERROR(VLOOKUP(C103,Faixas!$A$5:$E$44,4,FALSE),""))</f>
        <v/>
      </c>
      <c r="G103" s="15" t="n"/>
      <c r="H103" s="17" t="n"/>
      <c r="I103" s="20" t="n"/>
      <c r="J103" s="20" t="n"/>
      <c r="K103" s="15" t="n"/>
      <c r="L103" s="21">
        <f>IF(OR(B103="",C103="",H103=""),"",IF(H103="Cancelada","LIBERADA",IF(COUNTIFS($B$5:$B$204,B103,$C$5:$C$204,C103,$H$5:$H$204,"Confirmada")+COUNTIFS($B$5:$B$204,B103,$C$5:$C$204,C103,$H$5:$H$204,"Solicitada")&gt;1,"CONFLITO","OK")))</f>
        <v/>
      </c>
      <c r="M103" s="21">
        <f>IF(OR(B103="",G103="",H103=""),"",IF(H103="Cancelada","N/A",IF(COUNTIFS($B$5:$B$204,B103,$G$5:$G$204,G103,$H$5:$H$204,"Confirmada")+COUNTIFS($B$5:$B$204,B103,$G$5:$G$204,G103,$H$5:$H$204,"Solicitada")&gt;Parâmetros!$B$7,"ACIMA DO LIMITE","OK")))</f>
        <v/>
      </c>
      <c r="N103" s="21">
        <f>IF(OR(B103="",E103="",I103=""),"",IFERROR(IF(B103+E103&lt;I103,"USO ANTERIOR AO REGISTRO",IF((B103+E103-I103)*24&lt;Parâmetros!$B$5,"ANTECEDÊNCIA INSUFICIENTE",IF(B103+E103-I103&gt;Parâmetros!$B$6,"FORA DA JANELA","OK"))),"REVISAR DADOS"))</f>
        <v/>
      </c>
      <c r="O103" s="21">
        <f>IF(H103="","",IF(H103="Cancelada",IF(OR(B103="",E103="",I103="",J103="",K103=""),"DADOS INCOMPLETOS",IFERROR(IF(J103&lt;I103,"ANTES DO REGISTRO",IF(J103&gt;B103+E103,"APÓS O INÍCIO",IF((B103+E103-J103)*24&lt;Parâmetros!$B$8,"FORA DO PRAZO","OK"))),"REVISAR DADOS")),IF(OR(J103&lt;&gt;"",K103&lt;&gt;""),"LIMPAR CANCELAMENTO","OK")))</f>
        <v/>
      </c>
      <c r="P103" s="18">
        <f>IF(COUNTA(A103:C103,G103:K103)=0,"",IF(COUNTA(A103:C103,G103:I103)&lt;6,"INCOMPLETA",IFERROR(IF(VLOOKUP(C103,Faixas!$A$5:$E$44,5,FALSE)&lt;&gt;"Sim","REVISAR FAIXA",IF(H103="Cancelada",IF(O103="OK","CANCELADA","REVISAR CANCELAMENTO"),IF(O103&lt;&gt;"OK","REVISAR CANCELAMENTO",IF(L103="CONFLITO","BLOQUEAR: CONFLITO",IF(M103&lt;&gt;"OK","REVISAR LIMITE",IF(N103&lt;&gt;"OK","REVISAR PRAZO",IF(H103="Solicitada","ANALISAR SOLICITAÇÃO","CONFIRMADA"))))))),"REVISAR FAIXA")))</f>
        <v/>
      </c>
    </row>
    <row r="104" ht="25" customHeight="1">
      <c r="A104" s="15" t="n"/>
      <c r="B104" s="16" t="n"/>
      <c r="C104" s="17" t="n"/>
      <c r="D104" s="18">
        <f>IF(C104="","",IFERROR(VLOOKUP(C104,Faixas!$A$5:$E$44,2,FALSE),"CÓDIGO INVÁLIDO"))</f>
        <v/>
      </c>
      <c r="E104" s="19">
        <f>IF(C104="","",IFERROR(VLOOKUP(C104,Faixas!$A$5:$E$44,3,FALSE),""))</f>
        <v/>
      </c>
      <c r="F104" s="19">
        <f>IF(C104="","",IFERROR(VLOOKUP(C104,Faixas!$A$5:$E$44,4,FALSE),""))</f>
        <v/>
      </c>
      <c r="G104" s="15" t="n"/>
      <c r="H104" s="17" t="n"/>
      <c r="I104" s="20" t="n"/>
      <c r="J104" s="20" t="n"/>
      <c r="K104" s="15" t="n"/>
      <c r="L104" s="21">
        <f>IF(OR(B104="",C104="",H104=""),"",IF(H104="Cancelada","LIBERADA",IF(COUNTIFS($B$5:$B$204,B104,$C$5:$C$204,C104,$H$5:$H$204,"Confirmada")+COUNTIFS($B$5:$B$204,B104,$C$5:$C$204,C104,$H$5:$H$204,"Solicitada")&gt;1,"CONFLITO","OK")))</f>
        <v/>
      </c>
      <c r="M104" s="21">
        <f>IF(OR(B104="",G104="",H104=""),"",IF(H104="Cancelada","N/A",IF(COUNTIFS($B$5:$B$204,B104,$G$5:$G$204,G104,$H$5:$H$204,"Confirmada")+COUNTIFS($B$5:$B$204,B104,$G$5:$G$204,G104,$H$5:$H$204,"Solicitada")&gt;Parâmetros!$B$7,"ACIMA DO LIMITE","OK")))</f>
        <v/>
      </c>
      <c r="N104" s="21">
        <f>IF(OR(B104="",E104="",I104=""),"",IFERROR(IF(B104+E104&lt;I104,"USO ANTERIOR AO REGISTRO",IF((B104+E104-I104)*24&lt;Parâmetros!$B$5,"ANTECEDÊNCIA INSUFICIENTE",IF(B104+E104-I104&gt;Parâmetros!$B$6,"FORA DA JANELA","OK"))),"REVISAR DADOS"))</f>
        <v/>
      </c>
      <c r="O104" s="21">
        <f>IF(H104="","",IF(H104="Cancelada",IF(OR(B104="",E104="",I104="",J104="",K104=""),"DADOS INCOMPLETOS",IFERROR(IF(J104&lt;I104,"ANTES DO REGISTRO",IF(J104&gt;B104+E104,"APÓS O INÍCIO",IF((B104+E104-J104)*24&lt;Parâmetros!$B$8,"FORA DO PRAZO","OK"))),"REVISAR DADOS")),IF(OR(J104&lt;&gt;"",K104&lt;&gt;""),"LIMPAR CANCELAMENTO","OK")))</f>
        <v/>
      </c>
      <c r="P104" s="18">
        <f>IF(COUNTA(A104:C104,G104:K104)=0,"",IF(COUNTA(A104:C104,G104:I104)&lt;6,"INCOMPLETA",IFERROR(IF(VLOOKUP(C104,Faixas!$A$5:$E$44,5,FALSE)&lt;&gt;"Sim","REVISAR FAIXA",IF(H104="Cancelada",IF(O104="OK","CANCELADA","REVISAR CANCELAMENTO"),IF(O104&lt;&gt;"OK","REVISAR CANCELAMENTO",IF(L104="CONFLITO","BLOQUEAR: CONFLITO",IF(M104&lt;&gt;"OK","REVISAR LIMITE",IF(N104&lt;&gt;"OK","REVISAR PRAZO",IF(H104="Solicitada","ANALISAR SOLICITAÇÃO","CONFIRMADA"))))))),"REVISAR FAIXA")))</f>
        <v/>
      </c>
    </row>
    <row r="105" ht="25" customHeight="1">
      <c r="A105" s="15" t="n"/>
      <c r="B105" s="16" t="n"/>
      <c r="C105" s="17" t="n"/>
      <c r="D105" s="18">
        <f>IF(C105="","",IFERROR(VLOOKUP(C105,Faixas!$A$5:$E$44,2,FALSE),"CÓDIGO INVÁLIDO"))</f>
        <v/>
      </c>
      <c r="E105" s="19">
        <f>IF(C105="","",IFERROR(VLOOKUP(C105,Faixas!$A$5:$E$44,3,FALSE),""))</f>
        <v/>
      </c>
      <c r="F105" s="19">
        <f>IF(C105="","",IFERROR(VLOOKUP(C105,Faixas!$A$5:$E$44,4,FALSE),""))</f>
        <v/>
      </c>
      <c r="G105" s="15" t="n"/>
      <c r="H105" s="17" t="n"/>
      <c r="I105" s="20" t="n"/>
      <c r="J105" s="20" t="n"/>
      <c r="K105" s="15" t="n"/>
      <c r="L105" s="21">
        <f>IF(OR(B105="",C105="",H105=""),"",IF(H105="Cancelada","LIBERADA",IF(COUNTIFS($B$5:$B$204,B105,$C$5:$C$204,C105,$H$5:$H$204,"Confirmada")+COUNTIFS($B$5:$B$204,B105,$C$5:$C$204,C105,$H$5:$H$204,"Solicitada")&gt;1,"CONFLITO","OK")))</f>
        <v/>
      </c>
      <c r="M105" s="21">
        <f>IF(OR(B105="",G105="",H105=""),"",IF(H105="Cancelada","N/A",IF(COUNTIFS($B$5:$B$204,B105,$G$5:$G$204,G105,$H$5:$H$204,"Confirmada")+COUNTIFS($B$5:$B$204,B105,$G$5:$G$204,G105,$H$5:$H$204,"Solicitada")&gt;Parâmetros!$B$7,"ACIMA DO LIMITE","OK")))</f>
        <v/>
      </c>
      <c r="N105" s="21">
        <f>IF(OR(B105="",E105="",I105=""),"",IFERROR(IF(B105+E105&lt;I105,"USO ANTERIOR AO REGISTRO",IF((B105+E105-I105)*24&lt;Parâmetros!$B$5,"ANTECEDÊNCIA INSUFICIENTE",IF(B105+E105-I105&gt;Parâmetros!$B$6,"FORA DA JANELA","OK"))),"REVISAR DADOS"))</f>
        <v/>
      </c>
      <c r="O105" s="21">
        <f>IF(H105="","",IF(H105="Cancelada",IF(OR(B105="",E105="",I105="",J105="",K105=""),"DADOS INCOMPLETOS",IFERROR(IF(J105&lt;I105,"ANTES DO REGISTRO",IF(J105&gt;B105+E105,"APÓS O INÍCIO",IF((B105+E105-J105)*24&lt;Parâmetros!$B$8,"FORA DO PRAZO","OK"))),"REVISAR DADOS")),IF(OR(J105&lt;&gt;"",K105&lt;&gt;""),"LIMPAR CANCELAMENTO","OK")))</f>
        <v/>
      </c>
      <c r="P105" s="18">
        <f>IF(COUNTA(A105:C105,G105:K105)=0,"",IF(COUNTA(A105:C105,G105:I105)&lt;6,"INCOMPLETA",IFERROR(IF(VLOOKUP(C105,Faixas!$A$5:$E$44,5,FALSE)&lt;&gt;"Sim","REVISAR FAIXA",IF(H105="Cancelada",IF(O105="OK","CANCELADA","REVISAR CANCELAMENTO"),IF(O105&lt;&gt;"OK","REVISAR CANCELAMENTO",IF(L105="CONFLITO","BLOQUEAR: CONFLITO",IF(M105&lt;&gt;"OK","REVISAR LIMITE",IF(N105&lt;&gt;"OK","REVISAR PRAZO",IF(H105="Solicitada","ANALISAR SOLICITAÇÃO","CONFIRMADA"))))))),"REVISAR FAIXA")))</f>
        <v/>
      </c>
    </row>
    <row r="106" ht="25" customHeight="1">
      <c r="A106" s="15" t="n"/>
      <c r="B106" s="16" t="n"/>
      <c r="C106" s="17" t="n"/>
      <c r="D106" s="18">
        <f>IF(C106="","",IFERROR(VLOOKUP(C106,Faixas!$A$5:$E$44,2,FALSE),"CÓDIGO INVÁLIDO"))</f>
        <v/>
      </c>
      <c r="E106" s="19">
        <f>IF(C106="","",IFERROR(VLOOKUP(C106,Faixas!$A$5:$E$44,3,FALSE),""))</f>
        <v/>
      </c>
      <c r="F106" s="19">
        <f>IF(C106="","",IFERROR(VLOOKUP(C106,Faixas!$A$5:$E$44,4,FALSE),""))</f>
        <v/>
      </c>
      <c r="G106" s="15" t="n"/>
      <c r="H106" s="17" t="n"/>
      <c r="I106" s="20" t="n"/>
      <c r="J106" s="20" t="n"/>
      <c r="K106" s="15" t="n"/>
      <c r="L106" s="21">
        <f>IF(OR(B106="",C106="",H106=""),"",IF(H106="Cancelada","LIBERADA",IF(COUNTIFS($B$5:$B$204,B106,$C$5:$C$204,C106,$H$5:$H$204,"Confirmada")+COUNTIFS($B$5:$B$204,B106,$C$5:$C$204,C106,$H$5:$H$204,"Solicitada")&gt;1,"CONFLITO","OK")))</f>
        <v/>
      </c>
      <c r="M106" s="21">
        <f>IF(OR(B106="",G106="",H106=""),"",IF(H106="Cancelada","N/A",IF(COUNTIFS($B$5:$B$204,B106,$G$5:$G$204,G106,$H$5:$H$204,"Confirmada")+COUNTIFS($B$5:$B$204,B106,$G$5:$G$204,G106,$H$5:$H$204,"Solicitada")&gt;Parâmetros!$B$7,"ACIMA DO LIMITE","OK")))</f>
        <v/>
      </c>
      <c r="N106" s="21">
        <f>IF(OR(B106="",E106="",I106=""),"",IFERROR(IF(B106+E106&lt;I106,"USO ANTERIOR AO REGISTRO",IF((B106+E106-I106)*24&lt;Parâmetros!$B$5,"ANTECEDÊNCIA INSUFICIENTE",IF(B106+E106-I106&gt;Parâmetros!$B$6,"FORA DA JANELA","OK"))),"REVISAR DADOS"))</f>
        <v/>
      </c>
      <c r="O106" s="21">
        <f>IF(H106="","",IF(H106="Cancelada",IF(OR(B106="",E106="",I106="",J106="",K106=""),"DADOS INCOMPLETOS",IFERROR(IF(J106&lt;I106,"ANTES DO REGISTRO",IF(J106&gt;B106+E106,"APÓS O INÍCIO",IF((B106+E106-J106)*24&lt;Parâmetros!$B$8,"FORA DO PRAZO","OK"))),"REVISAR DADOS")),IF(OR(J106&lt;&gt;"",K106&lt;&gt;""),"LIMPAR CANCELAMENTO","OK")))</f>
        <v/>
      </c>
      <c r="P106" s="18">
        <f>IF(COUNTA(A106:C106,G106:K106)=0,"",IF(COUNTA(A106:C106,G106:I106)&lt;6,"INCOMPLETA",IFERROR(IF(VLOOKUP(C106,Faixas!$A$5:$E$44,5,FALSE)&lt;&gt;"Sim","REVISAR FAIXA",IF(H106="Cancelada",IF(O106="OK","CANCELADA","REVISAR CANCELAMENTO"),IF(O106&lt;&gt;"OK","REVISAR CANCELAMENTO",IF(L106="CONFLITO","BLOQUEAR: CONFLITO",IF(M106&lt;&gt;"OK","REVISAR LIMITE",IF(N106&lt;&gt;"OK","REVISAR PRAZO",IF(H106="Solicitada","ANALISAR SOLICITAÇÃO","CONFIRMADA"))))))),"REVISAR FAIXA")))</f>
        <v/>
      </c>
    </row>
    <row r="107" ht="25" customHeight="1">
      <c r="A107" s="15" t="n"/>
      <c r="B107" s="16" t="n"/>
      <c r="C107" s="17" t="n"/>
      <c r="D107" s="18">
        <f>IF(C107="","",IFERROR(VLOOKUP(C107,Faixas!$A$5:$E$44,2,FALSE),"CÓDIGO INVÁLIDO"))</f>
        <v/>
      </c>
      <c r="E107" s="19">
        <f>IF(C107="","",IFERROR(VLOOKUP(C107,Faixas!$A$5:$E$44,3,FALSE),""))</f>
        <v/>
      </c>
      <c r="F107" s="19">
        <f>IF(C107="","",IFERROR(VLOOKUP(C107,Faixas!$A$5:$E$44,4,FALSE),""))</f>
        <v/>
      </c>
      <c r="G107" s="15" t="n"/>
      <c r="H107" s="17" t="n"/>
      <c r="I107" s="20" t="n"/>
      <c r="J107" s="20" t="n"/>
      <c r="K107" s="15" t="n"/>
      <c r="L107" s="21">
        <f>IF(OR(B107="",C107="",H107=""),"",IF(H107="Cancelada","LIBERADA",IF(COUNTIFS($B$5:$B$204,B107,$C$5:$C$204,C107,$H$5:$H$204,"Confirmada")+COUNTIFS($B$5:$B$204,B107,$C$5:$C$204,C107,$H$5:$H$204,"Solicitada")&gt;1,"CONFLITO","OK")))</f>
        <v/>
      </c>
      <c r="M107" s="21">
        <f>IF(OR(B107="",G107="",H107=""),"",IF(H107="Cancelada","N/A",IF(COUNTIFS($B$5:$B$204,B107,$G$5:$G$204,G107,$H$5:$H$204,"Confirmada")+COUNTIFS($B$5:$B$204,B107,$G$5:$G$204,G107,$H$5:$H$204,"Solicitada")&gt;Parâmetros!$B$7,"ACIMA DO LIMITE","OK")))</f>
        <v/>
      </c>
      <c r="N107" s="21">
        <f>IF(OR(B107="",E107="",I107=""),"",IFERROR(IF(B107+E107&lt;I107,"USO ANTERIOR AO REGISTRO",IF((B107+E107-I107)*24&lt;Parâmetros!$B$5,"ANTECEDÊNCIA INSUFICIENTE",IF(B107+E107-I107&gt;Parâmetros!$B$6,"FORA DA JANELA","OK"))),"REVISAR DADOS"))</f>
        <v/>
      </c>
      <c r="O107" s="21">
        <f>IF(H107="","",IF(H107="Cancelada",IF(OR(B107="",E107="",I107="",J107="",K107=""),"DADOS INCOMPLETOS",IFERROR(IF(J107&lt;I107,"ANTES DO REGISTRO",IF(J107&gt;B107+E107,"APÓS O INÍCIO",IF((B107+E107-J107)*24&lt;Parâmetros!$B$8,"FORA DO PRAZO","OK"))),"REVISAR DADOS")),IF(OR(J107&lt;&gt;"",K107&lt;&gt;""),"LIMPAR CANCELAMENTO","OK")))</f>
        <v/>
      </c>
      <c r="P107" s="18">
        <f>IF(COUNTA(A107:C107,G107:K107)=0,"",IF(COUNTA(A107:C107,G107:I107)&lt;6,"INCOMPLETA",IFERROR(IF(VLOOKUP(C107,Faixas!$A$5:$E$44,5,FALSE)&lt;&gt;"Sim","REVISAR FAIXA",IF(H107="Cancelada",IF(O107="OK","CANCELADA","REVISAR CANCELAMENTO"),IF(O107&lt;&gt;"OK","REVISAR CANCELAMENTO",IF(L107="CONFLITO","BLOQUEAR: CONFLITO",IF(M107&lt;&gt;"OK","REVISAR LIMITE",IF(N107&lt;&gt;"OK","REVISAR PRAZO",IF(H107="Solicitada","ANALISAR SOLICITAÇÃO","CONFIRMADA"))))))),"REVISAR FAIXA")))</f>
        <v/>
      </c>
    </row>
    <row r="108" ht="25" customHeight="1">
      <c r="A108" s="15" t="n"/>
      <c r="B108" s="16" t="n"/>
      <c r="C108" s="17" t="n"/>
      <c r="D108" s="18">
        <f>IF(C108="","",IFERROR(VLOOKUP(C108,Faixas!$A$5:$E$44,2,FALSE),"CÓDIGO INVÁLIDO"))</f>
        <v/>
      </c>
      <c r="E108" s="19">
        <f>IF(C108="","",IFERROR(VLOOKUP(C108,Faixas!$A$5:$E$44,3,FALSE),""))</f>
        <v/>
      </c>
      <c r="F108" s="19">
        <f>IF(C108="","",IFERROR(VLOOKUP(C108,Faixas!$A$5:$E$44,4,FALSE),""))</f>
        <v/>
      </c>
      <c r="G108" s="15" t="n"/>
      <c r="H108" s="17" t="n"/>
      <c r="I108" s="20" t="n"/>
      <c r="J108" s="20" t="n"/>
      <c r="K108" s="15" t="n"/>
      <c r="L108" s="21">
        <f>IF(OR(B108="",C108="",H108=""),"",IF(H108="Cancelada","LIBERADA",IF(COUNTIFS($B$5:$B$204,B108,$C$5:$C$204,C108,$H$5:$H$204,"Confirmada")+COUNTIFS($B$5:$B$204,B108,$C$5:$C$204,C108,$H$5:$H$204,"Solicitada")&gt;1,"CONFLITO","OK")))</f>
        <v/>
      </c>
      <c r="M108" s="21">
        <f>IF(OR(B108="",G108="",H108=""),"",IF(H108="Cancelada","N/A",IF(COUNTIFS($B$5:$B$204,B108,$G$5:$G$204,G108,$H$5:$H$204,"Confirmada")+COUNTIFS($B$5:$B$204,B108,$G$5:$G$204,G108,$H$5:$H$204,"Solicitada")&gt;Parâmetros!$B$7,"ACIMA DO LIMITE","OK")))</f>
        <v/>
      </c>
      <c r="N108" s="21">
        <f>IF(OR(B108="",E108="",I108=""),"",IFERROR(IF(B108+E108&lt;I108,"USO ANTERIOR AO REGISTRO",IF((B108+E108-I108)*24&lt;Parâmetros!$B$5,"ANTECEDÊNCIA INSUFICIENTE",IF(B108+E108-I108&gt;Parâmetros!$B$6,"FORA DA JANELA","OK"))),"REVISAR DADOS"))</f>
        <v/>
      </c>
      <c r="O108" s="21">
        <f>IF(H108="","",IF(H108="Cancelada",IF(OR(B108="",E108="",I108="",J108="",K108=""),"DADOS INCOMPLETOS",IFERROR(IF(J108&lt;I108,"ANTES DO REGISTRO",IF(J108&gt;B108+E108,"APÓS O INÍCIO",IF((B108+E108-J108)*24&lt;Parâmetros!$B$8,"FORA DO PRAZO","OK"))),"REVISAR DADOS")),IF(OR(J108&lt;&gt;"",K108&lt;&gt;""),"LIMPAR CANCELAMENTO","OK")))</f>
        <v/>
      </c>
      <c r="P108" s="18">
        <f>IF(COUNTA(A108:C108,G108:K108)=0,"",IF(COUNTA(A108:C108,G108:I108)&lt;6,"INCOMPLETA",IFERROR(IF(VLOOKUP(C108,Faixas!$A$5:$E$44,5,FALSE)&lt;&gt;"Sim","REVISAR FAIXA",IF(H108="Cancelada",IF(O108="OK","CANCELADA","REVISAR CANCELAMENTO"),IF(O108&lt;&gt;"OK","REVISAR CANCELAMENTO",IF(L108="CONFLITO","BLOQUEAR: CONFLITO",IF(M108&lt;&gt;"OK","REVISAR LIMITE",IF(N108&lt;&gt;"OK","REVISAR PRAZO",IF(H108="Solicitada","ANALISAR SOLICITAÇÃO","CONFIRMADA"))))))),"REVISAR FAIXA")))</f>
        <v/>
      </c>
    </row>
    <row r="109" ht="25" customHeight="1">
      <c r="A109" s="15" t="n"/>
      <c r="B109" s="16" t="n"/>
      <c r="C109" s="17" t="n"/>
      <c r="D109" s="18">
        <f>IF(C109="","",IFERROR(VLOOKUP(C109,Faixas!$A$5:$E$44,2,FALSE),"CÓDIGO INVÁLIDO"))</f>
        <v/>
      </c>
      <c r="E109" s="19">
        <f>IF(C109="","",IFERROR(VLOOKUP(C109,Faixas!$A$5:$E$44,3,FALSE),""))</f>
        <v/>
      </c>
      <c r="F109" s="19">
        <f>IF(C109="","",IFERROR(VLOOKUP(C109,Faixas!$A$5:$E$44,4,FALSE),""))</f>
        <v/>
      </c>
      <c r="G109" s="15" t="n"/>
      <c r="H109" s="17" t="n"/>
      <c r="I109" s="20" t="n"/>
      <c r="J109" s="20" t="n"/>
      <c r="K109" s="15" t="n"/>
      <c r="L109" s="21">
        <f>IF(OR(B109="",C109="",H109=""),"",IF(H109="Cancelada","LIBERADA",IF(COUNTIFS($B$5:$B$204,B109,$C$5:$C$204,C109,$H$5:$H$204,"Confirmada")+COUNTIFS($B$5:$B$204,B109,$C$5:$C$204,C109,$H$5:$H$204,"Solicitada")&gt;1,"CONFLITO","OK")))</f>
        <v/>
      </c>
      <c r="M109" s="21">
        <f>IF(OR(B109="",G109="",H109=""),"",IF(H109="Cancelada","N/A",IF(COUNTIFS($B$5:$B$204,B109,$G$5:$G$204,G109,$H$5:$H$204,"Confirmada")+COUNTIFS($B$5:$B$204,B109,$G$5:$G$204,G109,$H$5:$H$204,"Solicitada")&gt;Parâmetros!$B$7,"ACIMA DO LIMITE","OK")))</f>
        <v/>
      </c>
      <c r="N109" s="21">
        <f>IF(OR(B109="",E109="",I109=""),"",IFERROR(IF(B109+E109&lt;I109,"USO ANTERIOR AO REGISTRO",IF((B109+E109-I109)*24&lt;Parâmetros!$B$5,"ANTECEDÊNCIA INSUFICIENTE",IF(B109+E109-I109&gt;Parâmetros!$B$6,"FORA DA JANELA","OK"))),"REVISAR DADOS"))</f>
        <v/>
      </c>
      <c r="O109" s="21">
        <f>IF(H109="","",IF(H109="Cancelada",IF(OR(B109="",E109="",I109="",J109="",K109=""),"DADOS INCOMPLETOS",IFERROR(IF(J109&lt;I109,"ANTES DO REGISTRO",IF(J109&gt;B109+E109,"APÓS O INÍCIO",IF((B109+E109-J109)*24&lt;Parâmetros!$B$8,"FORA DO PRAZO","OK"))),"REVISAR DADOS")),IF(OR(J109&lt;&gt;"",K109&lt;&gt;""),"LIMPAR CANCELAMENTO","OK")))</f>
        <v/>
      </c>
      <c r="P109" s="18">
        <f>IF(COUNTA(A109:C109,G109:K109)=0,"",IF(COUNTA(A109:C109,G109:I109)&lt;6,"INCOMPLETA",IFERROR(IF(VLOOKUP(C109,Faixas!$A$5:$E$44,5,FALSE)&lt;&gt;"Sim","REVISAR FAIXA",IF(H109="Cancelada",IF(O109="OK","CANCELADA","REVISAR CANCELAMENTO"),IF(O109&lt;&gt;"OK","REVISAR CANCELAMENTO",IF(L109="CONFLITO","BLOQUEAR: CONFLITO",IF(M109&lt;&gt;"OK","REVISAR LIMITE",IF(N109&lt;&gt;"OK","REVISAR PRAZO",IF(H109="Solicitada","ANALISAR SOLICITAÇÃO","CONFIRMADA"))))))),"REVISAR FAIXA")))</f>
        <v/>
      </c>
    </row>
    <row r="110" ht="25" customHeight="1">
      <c r="A110" s="15" t="n"/>
      <c r="B110" s="16" t="n"/>
      <c r="C110" s="17" t="n"/>
      <c r="D110" s="18">
        <f>IF(C110="","",IFERROR(VLOOKUP(C110,Faixas!$A$5:$E$44,2,FALSE),"CÓDIGO INVÁLIDO"))</f>
        <v/>
      </c>
      <c r="E110" s="19">
        <f>IF(C110="","",IFERROR(VLOOKUP(C110,Faixas!$A$5:$E$44,3,FALSE),""))</f>
        <v/>
      </c>
      <c r="F110" s="19">
        <f>IF(C110="","",IFERROR(VLOOKUP(C110,Faixas!$A$5:$E$44,4,FALSE),""))</f>
        <v/>
      </c>
      <c r="G110" s="15" t="n"/>
      <c r="H110" s="17" t="n"/>
      <c r="I110" s="20" t="n"/>
      <c r="J110" s="20" t="n"/>
      <c r="K110" s="15" t="n"/>
      <c r="L110" s="21">
        <f>IF(OR(B110="",C110="",H110=""),"",IF(H110="Cancelada","LIBERADA",IF(COUNTIFS($B$5:$B$204,B110,$C$5:$C$204,C110,$H$5:$H$204,"Confirmada")+COUNTIFS($B$5:$B$204,B110,$C$5:$C$204,C110,$H$5:$H$204,"Solicitada")&gt;1,"CONFLITO","OK")))</f>
        <v/>
      </c>
      <c r="M110" s="21">
        <f>IF(OR(B110="",G110="",H110=""),"",IF(H110="Cancelada","N/A",IF(COUNTIFS($B$5:$B$204,B110,$G$5:$G$204,G110,$H$5:$H$204,"Confirmada")+COUNTIFS($B$5:$B$204,B110,$G$5:$G$204,G110,$H$5:$H$204,"Solicitada")&gt;Parâmetros!$B$7,"ACIMA DO LIMITE","OK")))</f>
        <v/>
      </c>
      <c r="N110" s="21">
        <f>IF(OR(B110="",E110="",I110=""),"",IFERROR(IF(B110+E110&lt;I110,"USO ANTERIOR AO REGISTRO",IF((B110+E110-I110)*24&lt;Parâmetros!$B$5,"ANTECEDÊNCIA INSUFICIENTE",IF(B110+E110-I110&gt;Parâmetros!$B$6,"FORA DA JANELA","OK"))),"REVISAR DADOS"))</f>
        <v/>
      </c>
      <c r="O110" s="21">
        <f>IF(H110="","",IF(H110="Cancelada",IF(OR(B110="",E110="",I110="",J110="",K110=""),"DADOS INCOMPLETOS",IFERROR(IF(J110&lt;I110,"ANTES DO REGISTRO",IF(J110&gt;B110+E110,"APÓS O INÍCIO",IF((B110+E110-J110)*24&lt;Parâmetros!$B$8,"FORA DO PRAZO","OK"))),"REVISAR DADOS")),IF(OR(J110&lt;&gt;"",K110&lt;&gt;""),"LIMPAR CANCELAMENTO","OK")))</f>
        <v/>
      </c>
      <c r="P110" s="18">
        <f>IF(COUNTA(A110:C110,G110:K110)=0,"",IF(COUNTA(A110:C110,G110:I110)&lt;6,"INCOMPLETA",IFERROR(IF(VLOOKUP(C110,Faixas!$A$5:$E$44,5,FALSE)&lt;&gt;"Sim","REVISAR FAIXA",IF(H110="Cancelada",IF(O110="OK","CANCELADA","REVISAR CANCELAMENTO"),IF(O110&lt;&gt;"OK","REVISAR CANCELAMENTO",IF(L110="CONFLITO","BLOQUEAR: CONFLITO",IF(M110&lt;&gt;"OK","REVISAR LIMITE",IF(N110&lt;&gt;"OK","REVISAR PRAZO",IF(H110="Solicitada","ANALISAR SOLICITAÇÃO","CONFIRMADA"))))))),"REVISAR FAIXA")))</f>
        <v/>
      </c>
    </row>
    <row r="111" ht="25" customHeight="1">
      <c r="A111" s="15" t="n"/>
      <c r="B111" s="16" t="n"/>
      <c r="C111" s="17" t="n"/>
      <c r="D111" s="18">
        <f>IF(C111="","",IFERROR(VLOOKUP(C111,Faixas!$A$5:$E$44,2,FALSE),"CÓDIGO INVÁLIDO"))</f>
        <v/>
      </c>
      <c r="E111" s="19">
        <f>IF(C111="","",IFERROR(VLOOKUP(C111,Faixas!$A$5:$E$44,3,FALSE),""))</f>
        <v/>
      </c>
      <c r="F111" s="19">
        <f>IF(C111="","",IFERROR(VLOOKUP(C111,Faixas!$A$5:$E$44,4,FALSE),""))</f>
        <v/>
      </c>
      <c r="G111" s="15" t="n"/>
      <c r="H111" s="17" t="n"/>
      <c r="I111" s="20" t="n"/>
      <c r="J111" s="20" t="n"/>
      <c r="K111" s="15" t="n"/>
      <c r="L111" s="21">
        <f>IF(OR(B111="",C111="",H111=""),"",IF(H111="Cancelada","LIBERADA",IF(COUNTIFS($B$5:$B$204,B111,$C$5:$C$204,C111,$H$5:$H$204,"Confirmada")+COUNTIFS($B$5:$B$204,B111,$C$5:$C$204,C111,$H$5:$H$204,"Solicitada")&gt;1,"CONFLITO","OK")))</f>
        <v/>
      </c>
      <c r="M111" s="21">
        <f>IF(OR(B111="",G111="",H111=""),"",IF(H111="Cancelada","N/A",IF(COUNTIFS($B$5:$B$204,B111,$G$5:$G$204,G111,$H$5:$H$204,"Confirmada")+COUNTIFS($B$5:$B$204,B111,$G$5:$G$204,G111,$H$5:$H$204,"Solicitada")&gt;Parâmetros!$B$7,"ACIMA DO LIMITE","OK")))</f>
        <v/>
      </c>
      <c r="N111" s="21">
        <f>IF(OR(B111="",E111="",I111=""),"",IFERROR(IF(B111+E111&lt;I111,"USO ANTERIOR AO REGISTRO",IF((B111+E111-I111)*24&lt;Parâmetros!$B$5,"ANTECEDÊNCIA INSUFICIENTE",IF(B111+E111-I111&gt;Parâmetros!$B$6,"FORA DA JANELA","OK"))),"REVISAR DADOS"))</f>
        <v/>
      </c>
      <c r="O111" s="21">
        <f>IF(H111="","",IF(H111="Cancelada",IF(OR(B111="",E111="",I111="",J111="",K111=""),"DADOS INCOMPLETOS",IFERROR(IF(J111&lt;I111,"ANTES DO REGISTRO",IF(J111&gt;B111+E111,"APÓS O INÍCIO",IF((B111+E111-J111)*24&lt;Parâmetros!$B$8,"FORA DO PRAZO","OK"))),"REVISAR DADOS")),IF(OR(J111&lt;&gt;"",K111&lt;&gt;""),"LIMPAR CANCELAMENTO","OK")))</f>
        <v/>
      </c>
      <c r="P111" s="18">
        <f>IF(COUNTA(A111:C111,G111:K111)=0,"",IF(COUNTA(A111:C111,G111:I111)&lt;6,"INCOMPLETA",IFERROR(IF(VLOOKUP(C111,Faixas!$A$5:$E$44,5,FALSE)&lt;&gt;"Sim","REVISAR FAIXA",IF(H111="Cancelada",IF(O111="OK","CANCELADA","REVISAR CANCELAMENTO"),IF(O111&lt;&gt;"OK","REVISAR CANCELAMENTO",IF(L111="CONFLITO","BLOQUEAR: CONFLITO",IF(M111&lt;&gt;"OK","REVISAR LIMITE",IF(N111&lt;&gt;"OK","REVISAR PRAZO",IF(H111="Solicitada","ANALISAR SOLICITAÇÃO","CONFIRMADA"))))))),"REVISAR FAIXA")))</f>
        <v/>
      </c>
    </row>
    <row r="112" ht="25" customHeight="1">
      <c r="A112" s="15" t="n"/>
      <c r="B112" s="16" t="n"/>
      <c r="C112" s="17" t="n"/>
      <c r="D112" s="18">
        <f>IF(C112="","",IFERROR(VLOOKUP(C112,Faixas!$A$5:$E$44,2,FALSE),"CÓDIGO INVÁLIDO"))</f>
        <v/>
      </c>
      <c r="E112" s="19">
        <f>IF(C112="","",IFERROR(VLOOKUP(C112,Faixas!$A$5:$E$44,3,FALSE),""))</f>
        <v/>
      </c>
      <c r="F112" s="19">
        <f>IF(C112="","",IFERROR(VLOOKUP(C112,Faixas!$A$5:$E$44,4,FALSE),""))</f>
        <v/>
      </c>
      <c r="G112" s="15" t="n"/>
      <c r="H112" s="17" t="n"/>
      <c r="I112" s="20" t="n"/>
      <c r="J112" s="20" t="n"/>
      <c r="K112" s="15" t="n"/>
      <c r="L112" s="21">
        <f>IF(OR(B112="",C112="",H112=""),"",IF(H112="Cancelada","LIBERADA",IF(COUNTIFS($B$5:$B$204,B112,$C$5:$C$204,C112,$H$5:$H$204,"Confirmada")+COUNTIFS($B$5:$B$204,B112,$C$5:$C$204,C112,$H$5:$H$204,"Solicitada")&gt;1,"CONFLITO","OK")))</f>
        <v/>
      </c>
      <c r="M112" s="21">
        <f>IF(OR(B112="",G112="",H112=""),"",IF(H112="Cancelada","N/A",IF(COUNTIFS($B$5:$B$204,B112,$G$5:$G$204,G112,$H$5:$H$204,"Confirmada")+COUNTIFS($B$5:$B$204,B112,$G$5:$G$204,G112,$H$5:$H$204,"Solicitada")&gt;Parâmetros!$B$7,"ACIMA DO LIMITE","OK")))</f>
        <v/>
      </c>
      <c r="N112" s="21">
        <f>IF(OR(B112="",E112="",I112=""),"",IFERROR(IF(B112+E112&lt;I112,"USO ANTERIOR AO REGISTRO",IF((B112+E112-I112)*24&lt;Parâmetros!$B$5,"ANTECEDÊNCIA INSUFICIENTE",IF(B112+E112-I112&gt;Parâmetros!$B$6,"FORA DA JANELA","OK"))),"REVISAR DADOS"))</f>
        <v/>
      </c>
      <c r="O112" s="21">
        <f>IF(H112="","",IF(H112="Cancelada",IF(OR(B112="",E112="",I112="",J112="",K112=""),"DADOS INCOMPLETOS",IFERROR(IF(J112&lt;I112,"ANTES DO REGISTRO",IF(J112&gt;B112+E112,"APÓS O INÍCIO",IF((B112+E112-J112)*24&lt;Parâmetros!$B$8,"FORA DO PRAZO","OK"))),"REVISAR DADOS")),IF(OR(J112&lt;&gt;"",K112&lt;&gt;""),"LIMPAR CANCELAMENTO","OK")))</f>
        <v/>
      </c>
      <c r="P112" s="18">
        <f>IF(COUNTA(A112:C112,G112:K112)=0,"",IF(COUNTA(A112:C112,G112:I112)&lt;6,"INCOMPLETA",IFERROR(IF(VLOOKUP(C112,Faixas!$A$5:$E$44,5,FALSE)&lt;&gt;"Sim","REVISAR FAIXA",IF(H112="Cancelada",IF(O112="OK","CANCELADA","REVISAR CANCELAMENTO"),IF(O112&lt;&gt;"OK","REVISAR CANCELAMENTO",IF(L112="CONFLITO","BLOQUEAR: CONFLITO",IF(M112&lt;&gt;"OK","REVISAR LIMITE",IF(N112&lt;&gt;"OK","REVISAR PRAZO",IF(H112="Solicitada","ANALISAR SOLICITAÇÃO","CONFIRMADA"))))))),"REVISAR FAIXA")))</f>
        <v/>
      </c>
    </row>
    <row r="113" ht="25" customHeight="1">
      <c r="A113" s="15" t="n"/>
      <c r="B113" s="16" t="n"/>
      <c r="C113" s="17" t="n"/>
      <c r="D113" s="18">
        <f>IF(C113="","",IFERROR(VLOOKUP(C113,Faixas!$A$5:$E$44,2,FALSE),"CÓDIGO INVÁLIDO"))</f>
        <v/>
      </c>
      <c r="E113" s="19">
        <f>IF(C113="","",IFERROR(VLOOKUP(C113,Faixas!$A$5:$E$44,3,FALSE),""))</f>
        <v/>
      </c>
      <c r="F113" s="19">
        <f>IF(C113="","",IFERROR(VLOOKUP(C113,Faixas!$A$5:$E$44,4,FALSE),""))</f>
        <v/>
      </c>
      <c r="G113" s="15" t="n"/>
      <c r="H113" s="17" t="n"/>
      <c r="I113" s="20" t="n"/>
      <c r="J113" s="20" t="n"/>
      <c r="K113" s="15" t="n"/>
      <c r="L113" s="21">
        <f>IF(OR(B113="",C113="",H113=""),"",IF(H113="Cancelada","LIBERADA",IF(COUNTIFS($B$5:$B$204,B113,$C$5:$C$204,C113,$H$5:$H$204,"Confirmada")+COUNTIFS($B$5:$B$204,B113,$C$5:$C$204,C113,$H$5:$H$204,"Solicitada")&gt;1,"CONFLITO","OK")))</f>
        <v/>
      </c>
      <c r="M113" s="21">
        <f>IF(OR(B113="",G113="",H113=""),"",IF(H113="Cancelada","N/A",IF(COUNTIFS($B$5:$B$204,B113,$G$5:$G$204,G113,$H$5:$H$204,"Confirmada")+COUNTIFS($B$5:$B$204,B113,$G$5:$G$204,G113,$H$5:$H$204,"Solicitada")&gt;Parâmetros!$B$7,"ACIMA DO LIMITE","OK")))</f>
        <v/>
      </c>
      <c r="N113" s="21">
        <f>IF(OR(B113="",E113="",I113=""),"",IFERROR(IF(B113+E113&lt;I113,"USO ANTERIOR AO REGISTRO",IF((B113+E113-I113)*24&lt;Parâmetros!$B$5,"ANTECEDÊNCIA INSUFICIENTE",IF(B113+E113-I113&gt;Parâmetros!$B$6,"FORA DA JANELA","OK"))),"REVISAR DADOS"))</f>
        <v/>
      </c>
      <c r="O113" s="21">
        <f>IF(H113="","",IF(H113="Cancelada",IF(OR(B113="",E113="",I113="",J113="",K113=""),"DADOS INCOMPLETOS",IFERROR(IF(J113&lt;I113,"ANTES DO REGISTRO",IF(J113&gt;B113+E113,"APÓS O INÍCIO",IF((B113+E113-J113)*24&lt;Parâmetros!$B$8,"FORA DO PRAZO","OK"))),"REVISAR DADOS")),IF(OR(J113&lt;&gt;"",K113&lt;&gt;""),"LIMPAR CANCELAMENTO","OK")))</f>
        <v/>
      </c>
      <c r="P113" s="18">
        <f>IF(COUNTA(A113:C113,G113:K113)=0,"",IF(COUNTA(A113:C113,G113:I113)&lt;6,"INCOMPLETA",IFERROR(IF(VLOOKUP(C113,Faixas!$A$5:$E$44,5,FALSE)&lt;&gt;"Sim","REVISAR FAIXA",IF(H113="Cancelada",IF(O113="OK","CANCELADA","REVISAR CANCELAMENTO"),IF(O113&lt;&gt;"OK","REVISAR CANCELAMENTO",IF(L113="CONFLITO","BLOQUEAR: CONFLITO",IF(M113&lt;&gt;"OK","REVISAR LIMITE",IF(N113&lt;&gt;"OK","REVISAR PRAZO",IF(H113="Solicitada","ANALISAR SOLICITAÇÃO","CONFIRMADA"))))))),"REVISAR FAIXA")))</f>
        <v/>
      </c>
    </row>
    <row r="114" ht="25" customHeight="1">
      <c r="A114" s="15" t="n"/>
      <c r="B114" s="16" t="n"/>
      <c r="C114" s="17" t="n"/>
      <c r="D114" s="18">
        <f>IF(C114="","",IFERROR(VLOOKUP(C114,Faixas!$A$5:$E$44,2,FALSE),"CÓDIGO INVÁLIDO"))</f>
        <v/>
      </c>
      <c r="E114" s="19">
        <f>IF(C114="","",IFERROR(VLOOKUP(C114,Faixas!$A$5:$E$44,3,FALSE),""))</f>
        <v/>
      </c>
      <c r="F114" s="19">
        <f>IF(C114="","",IFERROR(VLOOKUP(C114,Faixas!$A$5:$E$44,4,FALSE),""))</f>
        <v/>
      </c>
      <c r="G114" s="15" t="n"/>
      <c r="H114" s="17" t="n"/>
      <c r="I114" s="20" t="n"/>
      <c r="J114" s="20" t="n"/>
      <c r="K114" s="15" t="n"/>
      <c r="L114" s="21">
        <f>IF(OR(B114="",C114="",H114=""),"",IF(H114="Cancelada","LIBERADA",IF(COUNTIFS($B$5:$B$204,B114,$C$5:$C$204,C114,$H$5:$H$204,"Confirmada")+COUNTIFS($B$5:$B$204,B114,$C$5:$C$204,C114,$H$5:$H$204,"Solicitada")&gt;1,"CONFLITO","OK")))</f>
        <v/>
      </c>
      <c r="M114" s="21">
        <f>IF(OR(B114="",G114="",H114=""),"",IF(H114="Cancelada","N/A",IF(COUNTIFS($B$5:$B$204,B114,$G$5:$G$204,G114,$H$5:$H$204,"Confirmada")+COUNTIFS($B$5:$B$204,B114,$G$5:$G$204,G114,$H$5:$H$204,"Solicitada")&gt;Parâmetros!$B$7,"ACIMA DO LIMITE","OK")))</f>
        <v/>
      </c>
      <c r="N114" s="21">
        <f>IF(OR(B114="",E114="",I114=""),"",IFERROR(IF(B114+E114&lt;I114,"USO ANTERIOR AO REGISTRO",IF((B114+E114-I114)*24&lt;Parâmetros!$B$5,"ANTECEDÊNCIA INSUFICIENTE",IF(B114+E114-I114&gt;Parâmetros!$B$6,"FORA DA JANELA","OK"))),"REVISAR DADOS"))</f>
        <v/>
      </c>
      <c r="O114" s="21">
        <f>IF(H114="","",IF(H114="Cancelada",IF(OR(B114="",E114="",I114="",J114="",K114=""),"DADOS INCOMPLETOS",IFERROR(IF(J114&lt;I114,"ANTES DO REGISTRO",IF(J114&gt;B114+E114,"APÓS O INÍCIO",IF((B114+E114-J114)*24&lt;Parâmetros!$B$8,"FORA DO PRAZO","OK"))),"REVISAR DADOS")),IF(OR(J114&lt;&gt;"",K114&lt;&gt;""),"LIMPAR CANCELAMENTO","OK")))</f>
        <v/>
      </c>
      <c r="P114" s="18">
        <f>IF(COUNTA(A114:C114,G114:K114)=0,"",IF(COUNTA(A114:C114,G114:I114)&lt;6,"INCOMPLETA",IFERROR(IF(VLOOKUP(C114,Faixas!$A$5:$E$44,5,FALSE)&lt;&gt;"Sim","REVISAR FAIXA",IF(H114="Cancelada",IF(O114="OK","CANCELADA","REVISAR CANCELAMENTO"),IF(O114&lt;&gt;"OK","REVISAR CANCELAMENTO",IF(L114="CONFLITO","BLOQUEAR: CONFLITO",IF(M114&lt;&gt;"OK","REVISAR LIMITE",IF(N114&lt;&gt;"OK","REVISAR PRAZO",IF(H114="Solicitada","ANALISAR SOLICITAÇÃO","CONFIRMADA"))))))),"REVISAR FAIXA")))</f>
        <v/>
      </c>
    </row>
    <row r="115" ht="25" customHeight="1">
      <c r="A115" s="15" t="n"/>
      <c r="B115" s="16" t="n"/>
      <c r="C115" s="17" t="n"/>
      <c r="D115" s="18">
        <f>IF(C115="","",IFERROR(VLOOKUP(C115,Faixas!$A$5:$E$44,2,FALSE),"CÓDIGO INVÁLIDO"))</f>
        <v/>
      </c>
      <c r="E115" s="19">
        <f>IF(C115="","",IFERROR(VLOOKUP(C115,Faixas!$A$5:$E$44,3,FALSE),""))</f>
        <v/>
      </c>
      <c r="F115" s="19">
        <f>IF(C115="","",IFERROR(VLOOKUP(C115,Faixas!$A$5:$E$44,4,FALSE),""))</f>
        <v/>
      </c>
      <c r="G115" s="15" t="n"/>
      <c r="H115" s="17" t="n"/>
      <c r="I115" s="20" t="n"/>
      <c r="J115" s="20" t="n"/>
      <c r="K115" s="15" t="n"/>
      <c r="L115" s="21">
        <f>IF(OR(B115="",C115="",H115=""),"",IF(H115="Cancelada","LIBERADA",IF(COUNTIFS($B$5:$B$204,B115,$C$5:$C$204,C115,$H$5:$H$204,"Confirmada")+COUNTIFS($B$5:$B$204,B115,$C$5:$C$204,C115,$H$5:$H$204,"Solicitada")&gt;1,"CONFLITO","OK")))</f>
        <v/>
      </c>
      <c r="M115" s="21">
        <f>IF(OR(B115="",G115="",H115=""),"",IF(H115="Cancelada","N/A",IF(COUNTIFS($B$5:$B$204,B115,$G$5:$G$204,G115,$H$5:$H$204,"Confirmada")+COUNTIFS($B$5:$B$204,B115,$G$5:$G$204,G115,$H$5:$H$204,"Solicitada")&gt;Parâmetros!$B$7,"ACIMA DO LIMITE","OK")))</f>
        <v/>
      </c>
      <c r="N115" s="21">
        <f>IF(OR(B115="",E115="",I115=""),"",IFERROR(IF(B115+E115&lt;I115,"USO ANTERIOR AO REGISTRO",IF((B115+E115-I115)*24&lt;Parâmetros!$B$5,"ANTECEDÊNCIA INSUFICIENTE",IF(B115+E115-I115&gt;Parâmetros!$B$6,"FORA DA JANELA","OK"))),"REVISAR DADOS"))</f>
        <v/>
      </c>
      <c r="O115" s="21">
        <f>IF(H115="","",IF(H115="Cancelada",IF(OR(B115="",E115="",I115="",J115="",K115=""),"DADOS INCOMPLETOS",IFERROR(IF(J115&lt;I115,"ANTES DO REGISTRO",IF(J115&gt;B115+E115,"APÓS O INÍCIO",IF((B115+E115-J115)*24&lt;Parâmetros!$B$8,"FORA DO PRAZO","OK"))),"REVISAR DADOS")),IF(OR(J115&lt;&gt;"",K115&lt;&gt;""),"LIMPAR CANCELAMENTO","OK")))</f>
        <v/>
      </c>
      <c r="P115" s="18">
        <f>IF(COUNTA(A115:C115,G115:K115)=0,"",IF(COUNTA(A115:C115,G115:I115)&lt;6,"INCOMPLETA",IFERROR(IF(VLOOKUP(C115,Faixas!$A$5:$E$44,5,FALSE)&lt;&gt;"Sim","REVISAR FAIXA",IF(H115="Cancelada",IF(O115="OK","CANCELADA","REVISAR CANCELAMENTO"),IF(O115&lt;&gt;"OK","REVISAR CANCELAMENTO",IF(L115="CONFLITO","BLOQUEAR: CONFLITO",IF(M115&lt;&gt;"OK","REVISAR LIMITE",IF(N115&lt;&gt;"OK","REVISAR PRAZO",IF(H115="Solicitada","ANALISAR SOLICITAÇÃO","CONFIRMADA"))))))),"REVISAR FAIXA")))</f>
        <v/>
      </c>
    </row>
    <row r="116" ht="25" customHeight="1">
      <c r="A116" s="15" t="n"/>
      <c r="B116" s="16" t="n"/>
      <c r="C116" s="17" t="n"/>
      <c r="D116" s="18">
        <f>IF(C116="","",IFERROR(VLOOKUP(C116,Faixas!$A$5:$E$44,2,FALSE),"CÓDIGO INVÁLIDO"))</f>
        <v/>
      </c>
      <c r="E116" s="19">
        <f>IF(C116="","",IFERROR(VLOOKUP(C116,Faixas!$A$5:$E$44,3,FALSE),""))</f>
        <v/>
      </c>
      <c r="F116" s="19">
        <f>IF(C116="","",IFERROR(VLOOKUP(C116,Faixas!$A$5:$E$44,4,FALSE),""))</f>
        <v/>
      </c>
      <c r="G116" s="15" t="n"/>
      <c r="H116" s="17" t="n"/>
      <c r="I116" s="20" t="n"/>
      <c r="J116" s="20" t="n"/>
      <c r="K116" s="15" t="n"/>
      <c r="L116" s="21">
        <f>IF(OR(B116="",C116="",H116=""),"",IF(H116="Cancelada","LIBERADA",IF(COUNTIFS($B$5:$B$204,B116,$C$5:$C$204,C116,$H$5:$H$204,"Confirmada")+COUNTIFS($B$5:$B$204,B116,$C$5:$C$204,C116,$H$5:$H$204,"Solicitada")&gt;1,"CONFLITO","OK")))</f>
        <v/>
      </c>
      <c r="M116" s="21">
        <f>IF(OR(B116="",G116="",H116=""),"",IF(H116="Cancelada","N/A",IF(COUNTIFS($B$5:$B$204,B116,$G$5:$G$204,G116,$H$5:$H$204,"Confirmada")+COUNTIFS($B$5:$B$204,B116,$G$5:$G$204,G116,$H$5:$H$204,"Solicitada")&gt;Parâmetros!$B$7,"ACIMA DO LIMITE","OK")))</f>
        <v/>
      </c>
      <c r="N116" s="21">
        <f>IF(OR(B116="",E116="",I116=""),"",IFERROR(IF(B116+E116&lt;I116,"USO ANTERIOR AO REGISTRO",IF((B116+E116-I116)*24&lt;Parâmetros!$B$5,"ANTECEDÊNCIA INSUFICIENTE",IF(B116+E116-I116&gt;Parâmetros!$B$6,"FORA DA JANELA","OK"))),"REVISAR DADOS"))</f>
        <v/>
      </c>
      <c r="O116" s="21">
        <f>IF(H116="","",IF(H116="Cancelada",IF(OR(B116="",E116="",I116="",J116="",K116=""),"DADOS INCOMPLETOS",IFERROR(IF(J116&lt;I116,"ANTES DO REGISTRO",IF(J116&gt;B116+E116,"APÓS O INÍCIO",IF((B116+E116-J116)*24&lt;Parâmetros!$B$8,"FORA DO PRAZO","OK"))),"REVISAR DADOS")),IF(OR(J116&lt;&gt;"",K116&lt;&gt;""),"LIMPAR CANCELAMENTO","OK")))</f>
        <v/>
      </c>
      <c r="P116" s="18">
        <f>IF(COUNTA(A116:C116,G116:K116)=0,"",IF(COUNTA(A116:C116,G116:I116)&lt;6,"INCOMPLETA",IFERROR(IF(VLOOKUP(C116,Faixas!$A$5:$E$44,5,FALSE)&lt;&gt;"Sim","REVISAR FAIXA",IF(H116="Cancelada",IF(O116="OK","CANCELADA","REVISAR CANCELAMENTO"),IF(O116&lt;&gt;"OK","REVISAR CANCELAMENTO",IF(L116="CONFLITO","BLOQUEAR: CONFLITO",IF(M116&lt;&gt;"OK","REVISAR LIMITE",IF(N116&lt;&gt;"OK","REVISAR PRAZO",IF(H116="Solicitada","ANALISAR SOLICITAÇÃO","CONFIRMADA"))))))),"REVISAR FAIXA")))</f>
        <v/>
      </c>
    </row>
    <row r="117" ht="25" customHeight="1">
      <c r="A117" s="15" t="n"/>
      <c r="B117" s="16" t="n"/>
      <c r="C117" s="17" t="n"/>
      <c r="D117" s="18">
        <f>IF(C117="","",IFERROR(VLOOKUP(C117,Faixas!$A$5:$E$44,2,FALSE),"CÓDIGO INVÁLIDO"))</f>
        <v/>
      </c>
      <c r="E117" s="19">
        <f>IF(C117="","",IFERROR(VLOOKUP(C117,Faixas!$A$5:$E$44,3,FALSE),""))</f>
        <v/>
      </c>
      <c r="F117" s="19">
        <f>IF(C117="","",IFERROR(VLOOKUP(C117,Faixas!$A$5:$E$44,4,FALSE),""))</f>
        <v/>
      </c>
      <c r="G117" s="15" t="n"/>
      <c r="H117" s="17" t="n"/>
      <c r="I117" s="20" t="n"/>
      <c r="J117" s="20" t="n"/>
      <c r="K117" s="15" t="n"/>
      <c r="L117" s="21">
        <f>IF(OR(B117="",C117="",H117=""),"",IF(H117="Cancelada","LIBERADA",IF(COUNTIFS($B$5:$B$204,B117,$C$5:$C$204,C117,$H$5:$H$204,"Confirmada")+COUNTIFS($B$5:$B$204,B117,$C$5:$C$204,C117,$H$5:$H$204,"Solicitada")&gt;1,"CONFLITO","OK")))</f>
        <v/>
      </c>
      <c r="M117" s="21">
        <f>IF(OR(B117="",G117="",H117=""),"",IF(H117="Cancelada","N/A",IF(COUNTIFS($B$5:$B$204,B117,$G$5:$G$204,G117,$H$5:$H$204,"Confirmada")+COUNTIFS($B$5:$B$204,B117,$G$5:$G$204,G117,$H$5:$H$204,"Solicitada")&gt;Parâmetros!$B$7,"ACIMA DO LIMITE","OK")))</f>
        <v/>
      </c>
      <c r="N117" s="21">
        <f>IF(OR(B117="",E117="",I117=""),"",IFERROR(IF(B117+E117&lt;I117,"USO ANTERIOR AO REGISTRO",IF((B117+E117-I117)*24&lt;Parâmetros!$B$5,"ANTECEDÊNCIA INSUFICIENTE",IF(B117+E117-I117&gt;Parâmetros!$B$6,"FORA DA JANELA","OK"))),"REVISAR DADOS"))</f>
        <v/>
      </c>
      <c r="O117" s="21">
        <f>IF(H117="","",IF(H117="Cancelada",IF(OR(B117="",E117="",I117="",J117="",K117=""),"DADOS INCOMPLETOS",IFERROR(IF(J117&lt;I117,"ANTES DO REGISTRO",IF(J117&gt;B117+E117,"APÓS O INÍCIO",IF((B117+E117-J117)*24&lt;Parâmetros!$B$8,"FORA DO PRAZO","OK"))),"REVISAR DADOS")),IF(OR(J117&lt;&gt;"",K117&lt;&gt;""),"LIMPAR CANCELAMENTO","OK")))</f>
        <v/>
      </c>
      <c r="P117" s="18">
        <f>IF(COUNTA(A117:C117,G117:K117)=0,"",IF(COUNTA(A117:C117,G117:I117)&lt;6,"INCOMPLETA",IFERROR(IF(VLOOKUP(C117,Faixas!$A$5:$E$44,5,FALSE)&lt;&gt;"Sim","REVISAR FAIXA",IF(H117="Cancelada",IF(O117="OK","CANCELADA","REVISAR CANCELAMENTO"),IF(O117&lt;&gt;"OK","REVISAR CANCELAMENTO",IF(L117="CONFLITO","BLOQUEAR: CONFLITO",IF(M117&lt;&gt;"OK","REVISAR LIMITE",IF(N117&lt;&gt;"OK","REVISAR PRAZO",IF(H117="Solicitada","ANALISAR SOLICITAÇÃO","CONFIRMADA"))))))),"REVISAR FAIXA")))</f>
        <v/>
      </c>
    </row>
    <row r="118" ht="25" customHeight="1">
      <c r="A118" s="15" t="n"/>
      <c r="B118" s="16" t="n"/>
      <c r="C118" s="17" t="n"/>
      <c r="D118" s="18">
        <f>IF(C118="","",IFERROR(VLOOKUP(C118,Faixas!$A$5:$E$44,2,FALSE),"CÓDIGO INVÁLIDO"))</f>
        <v/>
      </c>
      <c r="E118" s="19">
        <f>IF(C118="","",IFERROR(VLOOKUP(C118,Faixas!$A$5:$E$44,3,FALSE),""))</f>
        <v/>
      </c>
      <c r="F118" s="19">
        <f>IF(C118="","",IFERROR(VLOOKUP(C118,Faixas!$A$5:$E$44,4,FALSE),""))</f>
        <v/>
      </c>
      <c r="G118" s="15" t="n"/>
      <c r="H118" s="17" t="n"/>
      <c r="I118" s="20" t="n"/>
      <c r="J118" s="20" t="n"/>
      <c r="K118" s="15" t="n"/>
      <c r="L118" s="21">
        <f>IF(OR(B118="",C118="",H118=""),"",IF(H118="Cancelada","LIBERADA",IF(COUNTIFS($B$5:$B$204,B118,$C$5:$C$204,C118,$H$5:$H$204,"Confirmada")+COUNTIFS($B$5:$B$204,B118,$C$5:$C$204,C118,$H$5:$H$204,"Solicitada")&gt;1,"CONFLITO","OK")))</f>
        <v/>
      </c>
      <c r="M118" s="21">
        <f>IF(OR(B118="",G118="",H118=""),"",IF(H118="Cancelada","N/A",IF(COUNTIFS($B$5:$B$204,B118,$G$5:$G$204,G118,$H$5:$H$204,"Confirmada")+COUNTIFS($B$5:$B$204,B118,$G$5:$G$204,G118,$H$5:$H$204,"Solicitada")&gt;Parâmetros!$B$7,"ACIMA DO LIMITE","OK")))</f>
        <v/>
      </c>
      <c r="N118" s="21">
        <f>IF(OR(B118="",E118="",I118=""),"",IFERROR(IF(B118+E118&lt;I118,"USO ANTERIOR AO REGISTRO",IF((B118+E118-I118)*24&lt;Parâmetros!$B$5,"ANTECEDÊNCIA INSUFICIENTE",IF(B118+E118-I118&gt;Parâmetros!$B$6,"FORA DA JANELA","OK"))),"REVISAR DADOS"))</f>
        <v/>
      </c>
      <c r="O118" s="21">
        <f>IF(H118="","",IF(H118="Cancelada",IF(OR(B118="",E118="",I118="",J118="",K118=""),"DADOS INCOMPLETOS",IFERROR(IF(J118&lt;I118,"ANTES DO REGISTRO",IF(J118&gt;B118+E118,"APÓS O INÍCIO",IF((B118+E118-J118)*24&lt;Parâmetros!$B$8,"FORA DO PRAZO","OK"))),"REVISAR DADOS")),IF(OR(J118&lt;&gt;"",K118&lt;&gt;""),"LIMPAR CANCELAMENTO","OK")))</f>
        <v/>
      </c>
      <c r="P118" s="18">
        <f>IF(COUNTA(A118:C118,G118:K118)=0,"",IF(COUNTA(A118:C118,G118:I118)&lt;6,"INCOMPLETA",IFERROR(IF(VLOOKUP(C118,Faixas!$A$5:$E$44,5,FALSE)&lt;&gt;"Sim","REVISAR FAIXA",IF(H118="Cancelada",IF(O118="OK","CANCELADA","REVISAR CANCELAMENTO"),IF(O118&lt;&gt;"OK","REVISAR CANCELAMENTO",IF(L118="CONFLITO","BLOQUEAR: CONFLITO",IF(M118&lt;&gt;"OK","REVISAR LIMITE",IF(N118&lt;&gt;"OK","REVISAR PRAZO",IF(H118="Solicitada","ANALISAR SOLICITAÇÃO","CONFIRMADA"))))))),"REVISAR FAIXA")))</f>
        <v/>
      </c>
    </row>
    <row r="119" ht="25" customHeight="1">
      <c r="A119" s="15" t="n"/>
      <c r="B119" s="16" t="n"/>
      <c r="C119" s="17" t="n"/>
      <c r="D119" s="18">
        <f>IF(C119="","",IFERROR(VLOOKUP(C119,Faixas!$A$5:$E$44,2,FALSE),"CÓDIGO INVÁLIDO"))</f>
        <v/>
      </c>
      <c r="E119" s="19">
        <f>IF(C119="","",IFERROR(VLOOKUP(C119,Faixas!$A$5:$E$44,3,FALSE),""))</f>
        <v/>
      </c>
      <c r="F119" s="19">
        <f>IF(C119="","",IFERROR(VLOOKUP(C119,Faixas!$A$5:$E$44,4,FALSE),""))</f>
        <v/>
      </c>
      <c r="G119" s="15" t="n"/>
      <c r="H119" s="17" t="n"/>
      <c r="I119" s="20" t="n"/>
      <c r="J119" s="20" t="n"/>
      <c r="K119" s="15" t="n"/>
      <c r="L119" s="21">
        <f>IF(OR(B119="",C119="",H119=""),"",IF(H119="Cancelada","LIBERADA",IF(COUNTIFS($B$5:$B$204,B119,$C$5:$C$204,C119,$H$5:$H$204,"Confirmada")+COUNTIFS($B$5:$B$204,B119,$C$5:$C$204,C119,$H$5:$H$204,"Solicitada")&gt;1,"CONFLITO","OK")))</f>
        <v/>
      </c>
      <c r="M119" s="21">
        <f>IF(OR(B119="",G119="",H119=""),"",IF(H119="Cancelada","N/A",IF(COUNTIFS($B$5:$B$204,B119,$G$5:$G$204,G119,$H$5:$H$204,"Confirmada")+COUNTIFS($B$5:$B$204,B119,$G$5:$G$204,G119,$H$5:$H$204,"Solicitada")&gt;Parâmetros!$B$7,"ACIMA DO LIMITE","OK")))</f>
        <v/>
      </c>
      <c r="N119" s="21">
        <f>IF(OR(B119="",E119="",I119=""),"",IFERROR(IF(B119+E119&lt;I119,"USO ANTERIOR AO REGISTRO",IF((B119+E119-I119)*24&lt;Parâmetros!$B$5,"ANTECEDÊNCIA INSUFICIENTE",IF(B119+E119-I119&gt;Parâmetros!$B$6,"FORA DA JANELA","OK"))),"REVISAR DADOS"))</f>
        <v/>
      </c>
      <c r="O119" s="21">
        <f>IF(H119="","",IF(H119="Cancelada",IF(OR(B119="",E119="",I119="",J119="",K119=""),"DADOS INCOMPLETOS",IFERROR(IF(J119&lt;I119,"ANTES DO REGISTRO",IF(J119&gt;B119+E119,"APÓS O INÍCIO",IF((B119+E119-J119)*24&lt;Parâmetros!$B$8,"FORA DO PRAZO","OK"))),"REVISAR DADOS")),IF(OR(J119&lt;&gt;"",K119&lt;&gt;""),"LIMPAR CANCELAMENTO","OK")))</f>
        <v/>
      </c>
      <c r="P119" s="18">
        <f>IF(COUNTA(A119:C119,G119:K119)=0,"",IF(COUNTA(A119:C119,G119:I119)&lt;6,"INCOMPLETA",IFERROR(IF(VLOOKUP(C119,Faixas!$A$5:$E$44,5,FALSE)&lt;&gt;"Sim","REVISAR FAIXA",IF(H119="Cancelada",IF(O119="OK","CANCELADA","REVISAR CANCELAMENTO"),IF(O119&lt;&gt;"OK","REVISAR CANCELAMENTO",IF(L119="CONFLITO","BLOQUEAR: CONFLITO",IF(M119&lt;&gt;"OK","REVISAR LIMITE",IF(N119&lt;&gt;"OK","REVISAR PRAZO",IF(H119="Solicitada","ANALISAR SOLICITAÇÃO","CONFIRMADA"))))))),"REVISAR FAIXA")))</f>
        <v/>
      </c>
    </row>
    <row r="120" ht="25" customHeight="1">
      <c r="A120" s="15" t="n"/>
      <c r="B120" s="16" t="n"/>
      <c r="C120" s="17" t="n"/>
      <c r="D120" s="18">
        <f>IF(C120="","",IFERROR(VLOOKUP(C120,Faixas!$A$5:$E$44,2,FALSE),"CÓDIGO INVÁLIDO"))</f>
        <v/>
      </c>
      <c r="E120" s="19">
        <f>IF(C120="","",IFERROR(VLOOKUP(C120,Faixas!$A$5:$E$44,3,FALSE),""))</f>
        <v/>
      </c>
      <c r="F120" s="19">
        <f>IF(C120="","",IFERROR(VLOOKUP(C120,Faixas!$A$5:$E$44,4,FALSE),""))</f>
        <v/>
      </c>
      <c r="G120" s="15" t="n"/>
      <c r="H120" s="17" t="n"/>
      <c r="I120" s="20" t="n"/>
      <c r="J120" s="20" t="n"/>
      <c r="K120" s="15" t="n"/>
      <c r="L120" s="21">
        <f>IF(OR(B120="",C120="",H120=""),"",IF(H120="Cancelada","LIBERADA",IF(COUNTIFS($B$5:$B$204,B120,$C$5:$C$204,C120,$H$5:$H$204,"Confirmada")+COUNTIFS($B$5:$B$204,B120,$C$5:$C$204,C120,$H$5:$H$204,"Solicitada")&gt;1,"CONFLITO","OK")))</f>
        <v/>
      </c>
      <c r="M120" s="21">
        <f>IF(OR(B120="",G120="",H120=""),"",IF(H120="Cancelada","N/A",IF(COUNTIFS($B$5:$B$204,B120,$G$5:$G$204,G120,$H$5:$H$204,"Confirmada")+COUNTIFS($B$5:$B$204,B120,$G$5:$G$204,G120,$H$5:$H$204,"Solicitada")&gt;Parâmetros!$B$7,"ACIMA DO LIMITE","OK")))</f>
        <v/>
      </c>
      <c r="N120" s="21">
        <f>IF(OR(B120="",E120="",I120=""),"",IFERROR(IF(B120+E120&lt;I120,"USO ANTERIOR AO REGISTRO",IF((B120+E120-I120)*24&lt;Parâmetros!$B$5,"ANTECEDÊNCIA INSUFICIENTE",IF(B120+E120-I120&gt;Parâmetros!$B$6,"FORA DA JANELA","OK"))),"REVISAR DADOS"))</f>
        <v/>
      </c>
      <c r="O120" s="21">
        <f>IF(H120="","",IF(H120="Cancelada",IF(OR(B120="",E120="",I120="",J120="",K120=""),"DADOS INCOMPLETOS",IFERROR(IF(J120&lt;I120,"ANTES DO REGISTRO",IF(J120&gt;B120+E120,"APÓS O INÍCIO",IF((B120+E120-J120)*24&lt;Parâmetros!$B$8,"FORA DO PRAZO","OK"))),"REVISAR DADOS")),IF(OR(J120&lt;&gt;"",K120&lt;&gt;""),"LIMPAR CANCELAMENTO","OK")))</f>
        <v/>
      </c>
      <c r="P120" s="18">
        <f>IF(COUNTA(A120:C120,G120:K120)=0,"",IF(COUNTA(A120:C120,G120:I120)&lt;6,"INCOMPLETA",IFERROR(IF(VLOOKUP(C120,Faixas!$A$5:$E$44,5,FALSE)&lt;&gt;"Sim","REVISAR FAIXA",IF(H120="Cancelada",IF(O120="OK","CANCELADA","REVISAR CANCELAMENTO"),IF(O120&lt;&gt;"OK","REVISAR CANCELAMENTO",IF(L120="CONFLITO","BLOQUEAR: CONFLITO",IF(M120&lt;&gt;"OK","REVISAR LIMITE",IF(N120&lt;&gt;"OK","REVISAR PRAZO",IF(H120="Solicitada","ANALISAR SOLICITAÇÃO","CONFIRMADA"))))))),"REVISAR FAIXA")))</f>
        <v/>
      </c>
    </row>
    <row r="121" ht="25" customHeight="1">
      <c r="A121" s="15" t="n"/>
      <c r="B121" s="16" t="n"/>
      <c r="C121" s="17" t="n"/>
      <c r="D121" s="18">
        <f>IF(C121="","",IFERROR(VLOOKUP(C121,Faixas!$A$5:$E$44,2,FALSE),"CÓDIGO INVÁLIDO"))</f>
        <v/>
      </c>
      <c r="E121" s="19">
        <f>IF(C121="","",IFERROR(VLOOKUP(C121,Faixas!$A$5:$E$44,3,FALSE),""))</f>
        <v/>
      </c>
      <c r="F121" s="19">
        <f>IF(C121="","",IFERROR(VLOOKUP(C121,Faixas!$A$5:$E$44,4,FALSE),""))</f>
        <v/>
      </c>
      <c r="G121" s="15" t="n"/>
      <c r="H121" s="17" t="n"/>
      <c r="I121" s="20" t="n"/>
      <c r="J121" s="20" t="n"/>
      <c r="K121" s="15" t="n"/>
      <c r="L121" s="21">
        <f>IF(OR(B121="",C121="",H121=""),"",IF(H121="Cancelada","LIBERADA",IF(COUNTIFS($B$5:$B$204,B121,$C$5:$C$204,C121,$H$5:$H$204,"Confirmada")+COUNTIFS($B$5:$B$204,B121,$C$5:$C$204,C121,$H$5:$H$204,"Solicitada")&gt;1,"CONFLITO","OK")))</f>
        <v/>
      </c>
      <c r="M121" s="21">
        <f>IF(OR(B121="",G121="",H121=""),"",IF(H121="Cancelada","N/A",IF(COUNTIFS($B$5:$B$204,B121,$G$5:$G$204,G121,$H$5:$H$204,"Confirmada")+COUNTIFS($B$5:$B$204,B121,$G$5:$G$204,G121,$H$5:$H$204,"Solicitada")&gt;Parâmetros!$B$7,"ACIMA DO LIMITE","OK")))</f>
        <v/>
      </c>
      <c r="N121" s="21">
        <f>IF(OR(B121="",E121="",I121=""),"",IFERROR(IF(B121+E121&lt;I121,"USO ANTERIOR AO REGISTRO",IF((B121+E121-I121)*24&lt;Parâmetros!$B$5,"ANTECEDÊNCIA INSUFICIENTE",IF(B121+E121-I121&gt;Parâmetros!$B$6,"FORA DA JANELA","OK"))),"REVISAR DADOS"))</f>
        <v/>
      </c>
      <c r="O121" s="21">
        <f>IF(H121="","",IF(H121="Cancelada",IF(OR(B121="",E121="",I121="",J121="",K121=""),"DADOS INCOMPLETOS",IFERROR(IF(J121&lt;I121,"ANTES DO REGISTRO",IF(J121&gt;B121+E121,"APÓS O INÍCIO",IF((B121+E121-J121)*24&lt;Parâmetros!$B$8,"FORA DO PRAZO","OK"))),"REVISAR DADOS")),IF(OR(J121&lt;&gt;"",K121&lt;&gt;""),"LIMPAR CANCELAMENTO","OK")))</f>
        <v/>
      </c>
      <c r="P121" s="18">
        <f>IF(COUNTA(A121:C121,G121:K121)=0,"",IF(COUNTA(A121:C121,G121:I121)&lt;6,"INCOMPLETA",IFERROR(IF(VLOOKUP(C121,Faixas!$A$5:$E$44,5,FALSE)&lt;&gt;"Sim","REVISAR FAIXA",IF(H121="Cancelada",IF(O121="OK","CANCELADA","REVISAR CANCELAMENTO"),IF(O121&lt;&gt;"OK","REVISAR CANCELAMENTO",IF(L121="CONFLITO","BLOQUEAR: CONFLITO",IF(M121&lt;&gt;"OK","REVISAR LIMITE",IF(N121&lt;&gt;"OK","REVISAR PRAZO",IF(H121="Solicitada","ANALISAR SOLICITAÇÃO","CONFIRMADA"))))))),"REVISAR FAIXA")))</f>
        <v/>
      </c>
    </row>
    <row r="122" ht="25" customHeight="1">
      <c r="A122" s="15" t="n"/>
      <c r="B122" s="16" t="n"/>
      <c r="C122" s="17" t="n"/>
      <c r="D122" s="18">
        <f>IF(C122="","",IFERROR(VLOOKUP(C122,Faixas!$A$5:$E$44,2,FALSE),"CÓDIGO INVÁLIDO"))</f>
        <v/>
      </c>
      <c r="E122" s="19">
        <f>IF(C122="","",IFERROR(VLOOKUP(C122,Faixas!$A$5:$E$44,3,FALSE),""))</f>
        <v/>
      </c>
      <c r="F122" s="19">
        <f>IF(C122="","",IFERROR(VLOOKUP(C122,Faixas!$A$5:$E$44,4,FALSE),""))</f>
        <v/>
      </c>
      <c r="G122" s="15" t="n"/>
      <c r="H122" s="17" t="n"/>
      <c r="I122" s="20" t="n"/>
      <c r="J122" s="20" t="n"/>
      <c r="K122" s="15" t="n"/>
      <c r="L122" s="21">
        <f>IF(OR(B122="",C122="",H122=""),"",IF(H122="Cancelada","LIBERADA",IF(COUNTIFS($B$5:$B$204,B122,$C$5:$C$204,C122,$H$5:$H$204,"Confirmada")+COUNTIFS($B$5:$B$204,B122,$C$5:$C$204,C122,$H$5:$H$204,"Solicitada")&gt;1,"CONFLITO","OK")))</f>
        <v/>
      </c>
      <c r="M122" s="21">
        <f>IF(OR(B122="",G122="",H122=""),"",IF(H122="Cancelada","N/A",IF(COUNTIFS($B$5:$B$204,B122,$G$5:$G$204,G122,$H$5:$H$204,"Confirmada")+COUNTIFS($B$5:$B$204,B122,$G$5:$G$204,G122,$H$5:$H$204,"Solicitada")&gt;Parâmetros!$B$7,"ACIMA DO LIMITE","OK")))</f>
        <v/>
      </c>
      <c r="N122" s="21">
        <f>IF(OR(B122="",E122="",I122=""),"",IFERROR(IF(B122+E122&lt;I122,"USO ANTERIOR AO REGISTRO",IF((B122+E122-I122)*24&lt;Parâmetros!$B$5,"ANTECEDÊNCIA INSUFICIENTE",IF(B122+E122-I122&gt;Parâmetros!$B$6,"FORA DA JANELA","OK"))),"REVISAR DADOS"))</f>
        <v/>
      </c>
      <c r="O122" s="21">
        <f>IF(H122="","",IF(H122="Cancelada",IF(OR(B122="",E122="",I122="",J122="",K122=""),"DADOS INCOMPLETOS",IFERROR(IF(J122&lt;I122,"ANTES DO REGISTRO",IF(J122&gt;B122+E122,"APÓS O INÍCIO",IF((B122+E122-J122)*24&lt;Parâmetros!$B$8,"FORA DO PRAZO","OK"))),"REVISAR DADOS")),IF(OR(J122&lt;&gt;"",K122&lt;&gt;""),"LIMPAR CANCELAMENTO","OK")))</f>
        <v/>
      </c>
      <c r="P122" s="18">
        <f>IF(COUNTA(A122:C122,G122:K122)=0,"",IF(COUNTA(A122:C122,G122:I122)&lt;6,"INCOMPLETA",IFERROR(IF(VLOOKUP(C122,Faixas!$A$5:$E$44,5,FALSE)&lt;&gt;"Sim","REVISAR FAIXA",IF(H122="Cancelada",IF(O122="OK","CANCELADA","REVISAR CANCELAMENTO"),IF(O122&lt;&gt;"OK","REVISAR CANCELAMENTO",IF(L122="CONFLITO","BLOQUEAR: CONFLITO",IF(M122&lt;&gt;"OK","REVISAR LIMITE",IF(N122&lt;&gt;"OK","REVISAR PRAZO",IF(H122="Solicitada","ANALISAR SOLICITAÇÃO","CONFIRMADA"))))))),"REVISAR FAIXA")))</f>
        <v/>
      </c>
    </row>
    <row r="123" ht="25" customHeight="1">
      <c r="A123" s="15" t="n"/>
      <c r="B123" s="16" t="n"/>
      <c r="C123" s="17" t="n"/>
      <c r="D123" s="18">
        <f>IF(C123="","",IFERROR(VLOOKUP(C123,Faixas!$A$5:$E$44,2,FALSE),"CÓDIGO INVÁLIDO"))</f>
        <v/>
      </c>
      <c r="E123" s="19">
        <f>IF(C123="","",IFERROR(VLOOKUP(C123,Faixas!$A$5:$E$44,3,FALSE),""))</f>
        <v/>
      </c>
      <c r="F123" s="19">
        <f>IF(C123="","",IFERROR(VLOOKUP(C123,Faixas!$A$5:$E$44,4,FALSE),""))</f>
        <v/>
      </c>
      <c r="G123" s="15" t="n"/>
      <c r="H123" s="17" t="n"/>
      <c r="I123" s="20" t="n"/>
      <c r="J123" s="20" t="n"/>
      <c r="K123" s="15" t="n"/>
      <c r="L123" s="21">
        <f>IF(OR(B123="",C123="",H123=""),"",IF(H123="Cancelada","LIBERADA",IF(COUNTIFS($B$5:$B$204,B123,$C$5:$C$204,C123,$H$5:$H$204,"Confirmada")+COUNTIFS($B$5:$B$204,B123,$C$5:$C$204,C123,$H$5:$H$204,"Solicitada")&gt;1,"CONFLITO","OK")))</f>
        <v/>
      </c>
      <c r="M123" s="21">
        <f>IF(OR(B123="",G123="",H123=""),"",IF(H123="Cancelada","N/A",IF(COUNTIFS($B$5:$B$204,B123,$G$5:$G$204,G123,$H$5:$H$204,"Confirmada")+COUNTIFS($B$5:$B$204,B123,$G$5:$G$204,G123,$H$5:$H$204,"Solicitada")&gt;Parâmetros!$B$7,"ACIMA DO LIMITE","OK")))</f>
        <v/>
      </c>
      <c r="N123" s="21">
        <f>IF(OR(B123="",E123="",I123=""),"",IFERROR(IF(B123+E123&lt;I123,"USO ANTERIOR AO REGISTRO",IF((B123+E123-I123)*24&lt;Parâmetros!$B$5,"ANTECEDÊNCIA INSUFICIENTE",IF(B123+E123-I123&gt;Parâmetros!$B$6,"FORA DA JANELA","OK"))),"REVISAR DADOS"))</f>
        <v/>
      </c>
      <c r="O123" s="21">
        <f>IF(H123="","",IF(H123="Cancelada",IF(OR(B123="",E123="",I123="",J123="",K123=""),"DADOS INCOMPLETOS",IFERROR(IF(J123&lt;I123,"ANTES DO REGISTRO",IF(J123&gt;B123+E123,"APÓS O INÍCIO",IF((B123+E123-J123)*24&lt;Parâmetros!$B$8,"FORA DO PRAZO","OK"))),"REVISAR DADOS")),IF(OR(J123&lt;&gt;"",K123&lt;&gt;""),"LIMPAR CANCELAMENTO","OK")))</f>
        <v/>
      </c>
      <c r="P123" s="18">
        <f>IF(COUNTA(A123:C123,G123:K123)=0,"",IF(COUNTA(A123:C123,G123:I123)&lt;6,"INCOMPLETA",IFERROR(IF(VLOOKUP(C123,Faixas!$A$5:$E$44,5,FALSE)&lt;&gt;"Sim","REVISAR FAIXA",IF(H123="Cancelada",IF(O123="OK","CANCELADA","REVISAR CANCELAMENTO"),IF(O123&lt;&gt;"OK","REVISAR CANCELAMENTO",IF(L123="CONFLITO","BLOQUEAR: CONFLITO",IF(M123&lt;&gt;"OK","REVISAR LIMITE",IF(N123&lt;&gt;"OK","REVISAR PRAZO",IF(H123="Solicitada","ANALISAR SOLICITAÇÃO","CONFIRMADA"))))))),"REVISAR FAIXA")))</f>
        <v/>
      </c>
    </row>
    <row r="124" ht="25" customHeight="1">
      <c r="A124" s="15" t="n"/>
      <c r="B124" s="16" t="n"/>
      <c r="C124" s="17" t="n"/>
      <c r="D124" s="18">
        <f>IF(C124="","",IFERROR(VLOOKUP(C124,Faixas!$A$5:$E$44,2,FALSE),"CÓDIGO INVÁLIDO"))</f>
        <v/>
      </c>
      <c r="E124" s="19">
        <f>IF(C124="","",IFERROR(VLOOKUP(C124,Faixas!$A$5:$E$44,3,FALSE),""))</f>
        <v/>
      </c>
      <c r="F124" s="19">
        <f>IF(C124="","",IFERROR(VLOOKUP(C124,Faixas!$A$5:$E$44,4,FALSE),""))</f>
        <v/>
      </c>
      <c r="G124" s="15" t="n"/>
      <c r="H124" s="17" t="n"/>
      <c r="I124" s="20" t="n"/>
      <c r="J124" s="20" t="n"/>
      <c r="K124" s="15" t="n"/>
      <c r="L124" s="21">
        <f>IF(OR(B124="",C124="",H124=""),"",IF(H124="Cancelada","LIBERADA",IF(COUNTIFS($B$5:$B$204,B124,$C$5:$C$204,C124,$H$5:$H$204,"Confirmada")+COUNTIFS($B$5:$B$204,B124,$C$5:$C$204,C124,$H$5:$H$204,"Solicitada")&gt;1,"CONFLITO","OK")))</f>
        <v/>
      </c>
      <c r="M124" s="21">
        <f>IF(OR(B124="",G124="",H124=""),"",IF(H124="Cancelada","N/A",IF(COUNTIFS($B$5:$B$204,B124,$G$5:$G$204,G124,$H$5:$H$204,"Confirmada")+COUNTIFS($B$5:$B$204,B124,$G$5:$G$204,G124,$H$5:$H$204,"Solicitada")&gt;Parâmetros!$B$7,"ACIMA DO LIMITE","OK")))</f>
        <v/>
      </c>
      <c r="N124" s="21">
        <f>IF(OR(B124="",E124="",I124=""),"",IFERROR(IF(B124+E124&lt;I124,"USO ANTERIOR AO REGISTRO",IF((B124+E124-I124)*24&lt;Parâmetros!$B$5,"ANTECEDÊNCIA INSUFICIENTE",IF(B124+E124-I124&gt;Parâmetros!$B$6,"FORA DA JANELA","OK"))),"REVISAR DADOS"))</f>
        <v/>
      </c>
      <c r="O124" s="21">
        <f>IF(H124="","",IF(H124="Cancelada",IF(OR(B124="",E124="",I124="",J124="",K124=""),"DADOS INCOMPLETOS",IFERROR(IF(J124&lt;I124,"ANTES DO REGISTRO",IF(J124&gt;B124+E124,"APÓS O INÍCIO",IF((B124+E124-J124)*24&lt;Parâmetros!$B$8,"FORA DO PRAZO","OK"))),"REVISAR DADOS")),IF(OR(J124&lt;&gt;"",K124&lt;&gt;""),"LIMPAR CANCELAMENTO","OK")))</f>
        <v/>
      </c>
      <c r="P124" s="18">
        <f>IF(COUNTA(A124:C124,G124:K124)=0,"",IF(COUNTA(A124:C124,G124:I124)&lt;6,"INCOMPLETA",IFERROR(IF(VLOOKUP(C124,Faixas!$A$5:$E$44,5,FALSE)&lt;&gt;"Sim","REVISAR FAIXA",IF(H124="Cancelada",IF(O124="OK","CANCELADA","REVISAR CANCELAMENTO"),IF(O124&lt;&gt;"OK","REVISAR CANCELAMENTO",IF(L124="CONFLITO","BLOQUEAR: CONFLITO",IF(M124&lt;&gt;"OK","REVISAR LIMITE",IF(N124&lt;&gt;"OK","REVISAR PRAZO",IF(H124="Solicitada","ANALISAR SOLICITAÇÃO","CONFIRMADA"))))))),"REVISAR FAIXA")))</f>
        <v/>
      </c>
    </row>
    <row r="125" ht="25" customHeight="1">
      <c r="A125" s="15" t="n"/>
      <c r="B125" s="16" t="n"/>
      <c r="C125" s="17" t="n"/>
      <c r="D125" s="18">
        <f>IF(C125="","",IFERROR(VLOOKUP(C125,Faixas!$A$5:$E$44,2,FALSE),"CÓDIGO INVÁLIDO"))</f>
        <v/>
      </c>
      <c r="E125" s="19">
        <f>IF(C125="","",IFERROR(VLOOKUP(C125,Faixas!$A$5:$E$44,3,FALSE),""))</f>
        <v/>
      </c>
      <c r="F125" s="19">
        <f>IF(C125="","",IFERROR(VLOOKUP(C125,Faixas!$A$5:$E$44,4,FALSE),""))</f>
        <v/>
      </c>
      <c r="G125" s="15" t="n"/>
      <c r="H125" s="17" t="n"/>
      <c r="I125" s="20" t="n"/>
      <c r="J125" s="20" t="n"/>
      <c r="K125" s="15" t="n"/>
      <c r="L125" s="21">
        <f>IF(OR(B125="",C125="",H125=""),"",IF(H125="Cancelada","LIBERADA",IF(COUNTIFS($B$5:$B$204,B125,$C$5:$C$204,C125,$H$5:$H$204,"Confirmada")+COUNTIFS($B$5:$B$204,B125,$C$5:$C$204,C125,$H$5:$H$204,"Solicitada")&gt;1,"CONFLITO","OK")))</f>
        <v/>
      </c>
      <c r="M125" s="21">
        <f>IF(OR(B125="",G125="",H125=""),"",IF(H125="Cancelada","N/A",IF(COUNTIFS($B$5:$B$204,B125,$G$5:$G$204,G125,$H$5:$H$204,"Confirmada")+COUNTIFS($B$5:$B$204,B125,$G$5:$G$204,G125,$H$5:$H$204,"Solicitada")&gt;Parâmetros!$B$7,"ACIMA DO LIMITE","OK")))</f>
        <v/>
      </c>
      <c r="N125" s="21">
        <f>IF(OR(B125="",E125="",I125=""),"",IFERROR(IF(B125+E125&lt;I125,"USO ANTERIOR AO REGISTRO",IF((B125+E125-I125)*24&lt;Parâmetros!$B$5,"ANTECEDÊNCIA INSUFICIENTE",IF(B125+E125-I125&gt;Parâmetros!$B$6,"FORA DA JANELA","OK"))),"REVISAR DADOS"))</f>
        <v/>
      </c>
      <c r="O125" s="21">
        <f>IF(H125="","",IF(H125="Cancelada",IF(OR(B125="",E125="",I125="",J125="",K125=""),"DADOS INCOMPLETOS",IFERROR(IF(J125&lt;I125,"ANTES DO REGISTRO",IF(J125&gt;B125+E125,"APÓS O INÍCIO",IF((B125+E125-J125)*24&lt;Parâmetros!$B$8,"FORA DO PRAZO","OK"))),"REVISAR DADOS")),IF(OR(J125&lt;&gt;"",K125&lt;&gt;""),"LIMPAR CANCELAMENTO","OK")))</f>
        <v/>
      </c>
      <c r="P125" s="18">
        <f>IF(COUNTA(A125:C125,G125:K125)=0,"",IF(COUNTA(A125:C125,G125:I125)&lt;6,"INCOMPLETA",IFERROR(IF(VLOOKUP(C125,Faixas!$A$5:$E$44,5,FALSE)&lt;&gt;"Sim","REVISAR FAIXA",IF(H125="Cancelada",IF(O125="OK","CANCELADA","REVISAR CANCELAMENTO"),IF(O125&lt;&gt;"OK","REVISAR CANCELAMENTO",IF(L125="CONFLITO","BLOQUEAR: CONFLITO",IF(M125&lt;&gt;"OK","REVISAR LIMITE",IF(N125&lt;&gt;"OK","REVISAR PRAZO",IF(H125="Solicitada","ANALISAR SOLICITAÇÃO","CONFIRMADA"))))))),"REVISAR FAIXA")))</f>
        <v/>
      </c>
    </row>
    <row r="126" ht="25" customHeight="1">
      <c r="A126" s="15" t="n"/>
      <c r="B126" s="16" t="n"/>
      <c r="C126" s="17" t="n"/>
      <c r="D126" s="18">
        <f>IF(C126="","",IFERROR(VLOOKUP(C126,Faixas!$A$5:$E$44,2,FALSE),"CÓDIGO INVÁLIDO"))</f>
        <v/>
      </c>
      <c r="E126" s="19">
        <f>IF(C126="","",IFERROR(VLOOKUP(C126,Faixas!$A$5:$E$44,3,FALSE),""))</f>
        <v/>
      </c>
      <c r="F126" s="19">
        <f>IF(C126="","",IFERROR(VLOOKUP(C126,Faixas!$A$5:$E$44,4,FALSE),""))</f>
        <v/>
      </c>
      <c r="G126" s="15" t="n"/>
      <c r="H126" s="17" t="n"/>
      <c r="I126" s="20" t="n"/>
      <c r="J126" s="20" t="n"/>
      <c r="K126" s="15" t="n"/>
      <c r="L126" s="21">
        <f>IF(OR(B126="",C126="",H126=""),"",IF(H126="Cancelada","LIBERADA",IF(COUNTIFS($B$5:$B$204,B126,$C$5:$C$204,C126,$H$5:$H$204,"Confirmada")+COUNTIFS($B$5:$B$204,B126,$C$5:$C$204,C126,$H$5:$H$204,"Solicitada")&gt;1,"CONFLITO","OK")))</f>
        <v/>
      </c>
      <c r="M126" s="21">
        <f>IF(OR(B126="",G126="",H126=""),"",IF(H126="Cancelada","N/A",IF(COUNTIFS($B$5:$B$204,B126,$G$5:$G$204,G126,$H$5:$H$204,"Confirmada")+COUNTIFS($B$5:$B$204,B126,$G$5:$G$204,G126,$H$5:$H$204,"Solicitada")&gt;Parâmetros!$B$7,"ACIMA DO LIMITE","OK")))</f>
        <v/>
      </c>
      <c r="N126" s="21">
        <f>IF(OR(B126="",E126="",I126=""),"",IFERROR(IF(B126+E126&lt;I126,"USO ANTERIOR AO REGISTRO",IF((B126+E126-I126)*24&lt;Parâmetros!$B$5,"ANTECEDÊNCIA INSUFICIENTE",IF(B126+E126-I126&gt;Parâmetros!$B$6,"FORA DA JANELA","OK"))),"REVISAR DADOS"))</f>
        <v/>
      </c>
      <c r="O126" s="21">
        <f>IF(H126="","",IF(H126="Cancelada",IF(OR(B126="",E126="",I126="",J126="",K126=""),"DADOS INCOMPLETOS",IFERROR(IF(J126&lt;I126,"ANTES DO REGISTRO",IF(J126&gt;B126+E126,"APÓS O INÍCIO",IF((B126+E126-J126)*24&lt;Parâmetros!$B$8,"FORA DO PRAZO","OK"))),"REVISAR DADOS")),IF(OR(J126&lt;&gt;"",K126&lt;&gt;""),"LIMPAR CANCELAMENTO","OK")))</f>
        <v/>
      </c>
      <c r="P126" s="18">
        <f>IF(COUNTA(A126:C126,G126:K126)=0,"",IF(COUNTA(A126:C126,G126:I126)&lt;6,"INCOMPLETA",IFERROR(IF(VLOOKUP(C126,Faixas!$A$5:$E$44,5,FALSE)&lt;&gt;"Sim","REVISAR FAIXA",IF(H126="Cancelada",IF(O126="OK","CANCELADA","REVISAR CANCELAMENTO"),IF(O126&lt;&gt;"OK","REVISAR CANCELAMENTO",IF(L126="CONFLITO","BLOQUEAR: CONFLITO",IF(M126&lt;&gt;"OK","REVISAR LIMITE",IF(N126&lt;&gt;"OK","REVISAR PRAZO",IF(H126="Solicitada","ANALISAR SOLICITAÇÃO","CONFIRMADA"))))))),"REVISAR FAIXA")))</f>
        <v/>
      </c>
    </row>
    <row r="127" ht="25" customHeight="1">
      <c r="A127" s="15" t="n"/>
      <c r="B127" s="16" t="n"/>
      <c r="C127" s="17" t="n"/>
      <c r="D127" s="18">
        <f>IF(C127="","",IFERROR(VLOOKUP(C127,Faixas!$A$5:$E$44,2,FALSE),"CÓDIGO INVÁLIDO"))</f>
        <v/>
      </c>
      <c r="E127" s="19">
        <f>IF(C127="","",IFERROR(VLOOKUP(C127,Faixas!$A$5:$E$44,3,FALSE),""))</f>
        <v/>
      </c>
      <c r="F127" s="19">
        <f>IF(C127="","",IFERROR(VLOOKUP(C127,Faixas!$A$5:$E$44,4,FALSE),""))</f>
        <v/>
      </c>
      <c r="G127" s="15" t="n"/>
      <c r="H127" s="17" t="n"/>
      <c r="I127" s="20" t="n"/>
      <c r="J127" s="20" t="n"/>
      <c r="K127" s="15" t="n"/>
      <c r="L127" s="21">
        <f>IF(OR(B127="",C127="",H127=""),"",IF(H127="Cancelada","LIBERADA",IF(COUNTIFS($B$5:$B$204,B127,$C$5:$C$204,C127,$H$5:$H$204,"Confirmada")+COUNTIFS($B$5:$B$204,B127,$C$5:$C$204,C127,$H$5:$H$204,"Solicitada")&gt;1,"CONFLITO","OK")))</f>
        <v/>
      </c>
      <c r="M127" s="21">
        <f>IF(OR(B127="",G127="",H127=""),"",IF(H127="Cancelada","N/A",IF(COUNTIFS($B$5:$B$204,B127,$G$5:$G$204,G127,$H$5:$H$204,"Confirmada")+COUNTIFS($B$5:$B$204,B127,$G$5:$G$204,G127,$H$5:$H$204,"Solicitada")&gt;Parâmetros!$B$7,"ACIMA DO LIMITE","OK")))</f>
        <v/>
      </c>
      <c r="N127" s="21">
        <f>IF(OR(B127="",E127="",I127=""),"",IFERROR(IF(B127+E127&lt;I127,"USO ANTERIOR AO REGISTRO",IF((B127+E127-I127)*24&lt;Parâmetros!$B$5,"ANTECEDÊNCIA INSUFICIENTE",IF(B127+E127-I127&gt;Parâmetros!$B$6,"FORA DA JANELA","OK"))),"REVISAR DADOS"))</f>
        <v/>
      </c>
      <c r="O127" s="21">
        <f>IF(H127="","",IF(H127="Cancelada",IF(OR(B127="",E127="",I127="",J127="",K127=""),"DADOS INCOMPLETOS",IFERROR(IF(J127&lt;I127,"ANTES DO REGISTRO",IF(J127&gt;B127+E127,"APÓS O INÍCIO",IF((B127+E127-J127)*24&lt;Parâmetros!$B$8,"FORA DO PRAZO","OK"))),"REVISAR DADOS")),IF(OR(J127&lt;&gt;"",K127&lt;&gt;""),"LIMPAR CANCELAMENTO","OK")))</f>
        <v/>
      </c>
      <c r="P127" s="18">
        <f>IF(COUNTA(A127:C127,G127:K127)=0,"",IF(COUNTA(A127:C127,G127:I127)&lt;6,"INCOMPLETA",IFERROR(IF(VLOOKUP(C127,Faixas!$A$5:$E$44,5,FALSE)&lt;&gt;"Sim","REVISAR FAIXA",IF(H127="Cancelada",IF(O127="OK","CANCELADA","REVISAR CANCELAMENTO"),IF(O127&lt;&gt;"OK","REVISAR CANCELAMENTO",IF(L127="CONFLITO","BLOQUEAR: CONFLITO",IF(M127&lt;&gt;"OK","REVISAR LIMITE",IF(N127&lt;&gt;"OK","REVISAR PRAZO",IF(H127="Solicitada","ANALISAR SOLICITAÇÃO","CONFIRMADA"))))))),"REVISAR FAIXA")))</f>
        <v/>
      </c>
    </row>
    <row r="128" ht="25" customHeight="1">
      <c r="A128" s="15" t="n"/>
      <c r="B128" s="16" t="n"/>
      <c r="C128" s="17" t="n"/>
      <c r="D128" s="18">
        <f>IF(C128="","",IFERROR(VLOOKUP(C128,Faixas!$A$5:$E$44,2,FALSE),"CÓDIGO INVÁLIDO"))</f>
        <v/>
      </c>
      <c r="E128" s="19">
        <f>IF(C128="","",IFERROR(VLOOKUP(C128,Faixas!$A$5:$E$44,3,FALSE),""))</f>
        <v/>
      </c>
      <c r="F128" s="19">
        <f>IF(C128="","",IFERROR(VLOOKUP(C128,Faixas!$A$5:$E$44,4,FALSE),""))</f>
        <v/>
      </c>
      <c r="G128" s="15" t="n"/>
      <c r="H128" s="17" t="n"/>
      <c r="I128" s="20" t="n"/>
      <c r="J128" s="20" t="n"/>
      <c r="K128" s="15" t="n"/>
      <c r="L128" s="21">
        <f>IF(OR(B128="",C128="",H128=""),"",IF(H128="Cancelada","LIBERADA",IF(COUNTIFS($B$5:$B$204,B128,$C$5:$C$204,C128,$H$5:$H$204,"Confirmada")+COUNTIFS($B$5:$B$204,B128,$C$5:$C$204,C128,$H$5:$H$204,"Solicitada")&gt;1,"CONFLITO","OK")))</f>
        <v/>
      </c>
      <c r="M128" s="21">
        <f>IF(OR(B128="",G128="",H128=""),"",IF(H128="Cancelada","N/A",IF(COUNTIFS($B$5:$B$204,B128,$G$5:$G$204,G128,$H$5:$H$204,"Confirmada")+COUNTIFS($B$5:$B$204,B128,$G$5:$G$204,G128,$H$5:$H$204,"Solicitada")&gt;Parâmetros!$B$7,"ACIMA DO LIMITE","OK")))</f>
        <v/>
      </c>
      <c r="N128" s="21">
        <f>IF(OR(B128="",E128="",I128=""),"",IFERROR(IF(B128+E128&lt;I128,"USO ANTERIOR AO REGISTRO",IF((B128+E128-I128)*24&lt;Parâmetros!$B$5,"ANTECEDÊNCIA INSUFICIENTE",IF(B128+E128-I128&gt;Parâmetros!$B$6,"FORA DA JANELA","OK"))),"REVISAR DADOS"))</f>
        <v/>
      </c>
      <c r="O128" s="21">
        <f>IF(H128="","",IF(H128="Cancelada",IF(OR(B128="",E128="",I128="",J128="",K128=""),"DADOS INCOMPLETOS",IFERROR(IF(J128&lt;I128,"ANTES DO REGISTRO",IF(J128&gt;B128+E128,"APÓS O INÍCIO",IF((B128+E128-J128)*24&lt;Parâmetros!$B$8,"FORA DO PRAZO","OK"))),"REVISAR DADOS")),IF(OR(J128&lt;&gt;"",K128&lt;&gt;""),"LIMPAR CANCELAMENTO","OK")))</f>
        <v/>
      </c>
      <c r="P128" s="18">
        <f>IF(COUNTA(A128:C128,G128:K128)=0,"",IF(COUNTA(A128:C128,G128:I128)&lt;6,"INCOMPLETA",IFERROR(IF(VLOOKUP(C128,Faixas!$A$5:$E$44,5,FALSE)&lt;&gt;"Sim","REVISAR FAIXA",IF(H128="Cancelada",IF(O128="OK","CANCELADA","REVISAR CANCELAMENTO"),IF(O128&lt;&gt;"OK","REVISAR CANCELAMENTO",IF(L128="CONFLITO","BLOQUEAR: CONFLITO",IF(M128&lt;&gt;"OK","REVISAR LIMITE",IF(N128&lt;&gt;"OK","REVISAR PRAZO",IF(H128="Solicitada","ANALISAR SOLICITAÇÃO","CONFIRMADA"))))))),"REVISAR FAIXA")))</f>
        <v/>
      </c>
    </row>
    <row r="129" ht="25" customHeight="1">
      <c r="A129" s="15" t="n"/>
      <c r="B129" s="16" t="n"/>
      <c r="C129" s="17" t="n"/>
      <c r="D129" s="18">
        <f>IF(C129="","",IFERROR(VLOOKUP(C129,Faixas!$A$5:$E$44,2,FALSE),"CÓDIGO INVÁLIDO"))</f>
        <v/>
      </c>
      <c r="E129" s="19">
        <f>IF(C129="","",IFERROR(VLOOKUP(C129,Faixas!$A$5:$E$44,3,FALSE),""))</f>
        <v/>
      </c>
      <c r="F129" s="19">
        <f>IF(C129="","",IFERROR(VLOOKUP(C129,Faixas!$A$5:$E$44,4,FALSE),""))</f>
        <v/>
      </c>
      <c r="G129" s="15" t="n"/>
      <c r="H129" s="17" t="n"/>
      <c r="I129" s="20" t="n"/>
      <c r="J129" s="20" t="n"/>
      <c r="K129" s="15" t="n"/>
      <c r="L129" s="21">
        <f>IF(OR(B129="",C129="",H129=""),"",IF(H129="Cancelada","LIBERADA",IF(COUNTIFS($B$5:$B$204,B129,$C$5:$C$204,C129,$H$5:$H$204,"Confirmada")+COUNTIFS($B$5:$B$204,B129,$C$5:$C$204,C129,$H$5:$H$204,"Solicitada")&gt;1,"CONFLITO","OK")))</f>
        <v/>
      </c>
      <c r="M129" s="21">
        <f>IF(OR(B129="",G129="",H129=""),"",IF(H129="Cancelada","N/A",IF(COUNTIFS($B$5:$B$204,B129,$G$5:$G$204,G129,$H$5:$H$204,"Confirmada")+COUNTIFS($B$5:$B$204,B129,$G$5:$G$204,G129,$H$5:$H$204,"Solicitada")&gt;Parâmetros!$B$7,"ACIMA DO LIMITE","OK")))</f>
        <v/>
      </c>
      <c r="N129" s="21">
        <f>IF(OR(B129="",E129="",I129=""),"",IFERROR(IF(B129+E129&lt;I129,"USO ANTERIOR AO REGISTRO",IF((B129+E129-I129)*24&lt;Parâmetros!$B$5,"ANTECEDÊNCIA INSUFICIENTE",IF(B129+E129-I129&gt;Parâmetros!$B$6,"FORA DA JANELA","OK"))),"REVISAR DADOS"))</f>
        <v/>
      </c>
      <c r="O129" s="21">
        <f>IF(H129="","",IF(H129="Cancelada",IF(OR(B129="",E129="",I129="",J129="",K129=""),"DADOS INCOMPLETOS",IFERROR(IF(J129&lt;I129,"ANTES DO REGISTRO",IF(J129&gt;B129+E129,"APÓS O INÍCIO",IF((B129+E129-J129)*24&lt;Parâmetros!$B$8,"FORA DO PRAZO","OK"))),"REVISAR DADOS")),IF(OR(J129&lt;&gt;"",K129&lt;&gt;""),"LIMPAR CANCELAMENTO","OK")))</f>
        <v/>
      </c>
      <c r="P129" s="18">
        <f>IF(COUNTA(A129:C129,G129:K129)=0,"",IF(COUNTA(A129:C129,G129:I129)&lt;6,"INCOMPLETA",IFERROR(IF(VLOOKUP(C129,Faixas!$A$5:$E$44,5,FALSE)&lt;&gt;"Sim","REVISAR FAIXA",IF(H129="Cancelada",IF(O129="OK","CANCELADA","REVISAR CANCELAMENTO"),IF(O129&lt;&gt;"OK","REVISAR CANCELAMENTO",IF(L129="CONFLITO","BLOQUEAR: CONFLITO",IF(M129&lt;&gt;"OK","REVISAR LIMITE",IF(N129&lt;&gt;"OK","REVISAR PRAZO",IF(H129="Solicitada","ANALISAR SOLICITAÇÃO","CONFIRMADA"))))))),"REVISAR FAIXA")))</f>
        <v/>
      </c>
    </row>
    <row r="130" ht="25" customHeight="1">
      <c r="A130" s="15" t="n"/>
      <c r="B130" s="16" t="n"/>
      <c r="C130" s="17" t="n"/>
      <c r="D130" s="18">
        <f>IF(C130="","",IFERROR(VLOOKUP(C130,Faixas!$A$5:$E$44,2,FALSE),"CÓDIGO INVÁLIDO"))</f>
        <v/>
      </c>
      <c r="E130" s="19">
        <f>IF(C130="","",IFERROR(VLOOKUP(C130,Faixas!$A$5:$E$44,3,FALSE),""))</f>
        <v/>
      </c>
      <c r="F130" s="19">
        <f>IF(C130="","",IFERROR(VLOOKUP(C130,Faixas!$A$5:$E$44,4,FALSE),""))</f>
        <v/>
      </c>
      <c r="G130" s="15" t="n"/>
      <c r="H130" s="17" t="n"/>
      <c r="I130" s="20" t="n"/>
      <c r="J130" s="20" t="n"/>
      <c r="K130" s="15" t="n"/>
      <c r="L130" s="21">
        <f>IF(OR(B130="",C130="",H130=""),"",IF(H130="Cancelada","LIBERADA",IF(COUNTIFS($B$5:$B$204,B130,$C$5:$C$204,C130,$H$5:$H$204,"Confirmada")+COUNTIFS($B$5:$B$204,B130,$C$5:$C$204,C130,$H$5:$H$204,"Solicitada")&gt;1,"CONFLITO","OK")))</f>
        <v/>
      </c>
      <c r="M130" s="21">
        <f>IF(OR(B130="",G130="",H130=""),"",IF(H130="Cancelada","N/A",IF(COUNTIFS($B$5:$B$204,B130,$G$5:$G$204,G130,$H$5:$H$204,"Confirmada")+COUNTIFS($B$5:$B$204,B130,$G$5:$G$204,G130,$H$5:$H$204,"Solicitada")&gt;Parâmetros!$B$7,"ACIMA DO LIMITE","OK")))</f>
        <v/>
      </c>
      <c r="N130" s="21">
        <f>IF(OR(B130="",E130="",I130=""),"",IFERROR(IF(B130+E130&lt;I130,"USO ANTERIOR AO REGISTRO",IF((B130+E130-I130)*24&lt;Parâmetros!$B$5,"ANTECEDÊNCIA INSUFICIENTE",IF(B130+E130-I130&gt;Parâmetros!$B$6,"FORA DA JANELA","OK"))),"REVISAR DADOS"))</f>
        <v/>
      </c>
      <c r="O130" s="21">
        <f>IF(H130="","",IF(H130="Cancelada",IF(OR(B130="",E130="",I130="",J130="",K130=""),"DADOS INCOMPLETOS",IFERROR(IF(J130&lt;I130,"ANTES DO REGISTRO",IF(J130&gt;B130+E130,"APÓS O INÍCIO",IF((B130+E130-J130)*24&lt;Parâmetros!$B$8,"FORA DO PRAZO","OK"))),"REVISAR DADOS")),IF(OR(J130&lt;&gt;"",K130&lt;&gt;""),"LIMPAR CANCELAMENTO","OK")))</f>
        <v/>
      </c>
      <c r="P130" s="18">
        <f>IF(COUNTA(A130:C130,G130:K130)=0,"",IF(COUNTA(A130:C130,G130:I130)&lt;6,"INCOMPLETA",IFERROR(IF(VLOOKUP(C130,Faixas!$A$5:$E$44,5,FALSE)&lt;&gt;"Sim","REVISAR FAIXA",IF(H130="Cancelada",IF(O130="OK","CANCELADA","REVISAR CANCELAMENTO"),IF(O130&lt;&gt;"OK","REVISAR CANCELAMENTO",IF(L130="CONFLITO","BLOQUEAR: CONFLITO",IF(M130&lt;&gt;"OK","REVISAR LIMITE",IF(N130&lt;&gt;"OK","REVISAR PRAZO",IF(H130="Solicitada","ANALISAR SOLICITAÇÃO","CONFIRMADA"))))))),"REVISAR FAIXA")))</f>
        <v/>
      </c>
    </row>
    <row r="131" ht="25" customHeight="1">
      <c r="A131" s="15" t="n"/>
      <c r="B131" s="16" t="n"/>
      <c r="C131" s="17" t="n"/>
      <c r="D131" s="18">
        <f>IF(C131="","",IFERROR(VLOOKUP(C131,Faixas!$A$5:$E$44,2,FALSE),"CÓDIGO INVÁLIDO"))</f>
        <v/>
      </c>
      <c r="E131" s="19">
        <f>IF(C131="","",IFERROR(VLOOKUP(C131,Faixas!$A$5:$E$44,3,FALSE),""))</f>
        <v/>
      </c>
      <c r="F131" s="19">
        <f>IF(C131="","",IFERROR(VLOOKUP(C131,Faixas!$A$5:$E$44,4,FALSE),""))</f>
        <v/>
      </c>
      <c r="G131" s="15" t="n"/>
      <c r="H131" s="17" t="n"/>
      <c r="I131" s="20" t="n"/>
      <c r="J131" s="20" t="n"/>
      <c r="K131" s="15" t="n"/>
      <c r="L131" s="21">
        <f>IF(OR(B131="",C131="",H131=""),"",IF(H131="Cancelada","LIBERADA",IF(COUNTIFS($B$5:$B$204,B131,$C$5:$C$204,C131,$H$5:$H$204,"Confirmada")+COUNTIFS($B$5:$B$204,B131,$C$5:$C$204,C131,$H$5:$H$204,"Solicitada")&gt;1,"CONFLITO","OK")))</f>
        <v/>
      </c>
      <c r="M131" s="21">
        <f>IF(OR(B131="",G131="",H131=""),"",IF(H131="Cancelada","N/A",IF(COUNTIFS($B$5:$B$204,B131,$G$5:$G$204,G131,$H$5:$H$204,"Confirmada")+COUNTIFS($B$5:$B$204,B131,$G$5:$G$204,G131,$H$5:$H$204,"Solicitada")&gt;Parâmetros!$B$7,"ACIMA DO LIMITE","OK")))</f>
        <v/>
      </c>
      <c r="N131" s="21">
        <f>IF(OR(B131="",E131="",I131=""),"",IFERROR(IF(B131+E131&lt;I131,"USO ANTERIOR AO REGISTRO",IF((B131+E131-I131)*24&lt;Parâmetros!$B$5,"ANTECEDÊNCIA INSUFICIENTE",IF(B131+E131-I131&gt;Parâmetros!$B$6,"FORA DA JANELA","OK"))),"REVISAR DADOS"))</f>
        <v/>
      </c>
      <c r="O131" s="21">
        <f>IF(H131="","",IF(H131="Cancelada",IF(OR(B131="",E131="",I131="",J131="",K131=""),"DADOS INCOMPLETOS",IFERROR(IF(J131&lt;I131,"ANTES DO REGISTRO",IF(J131&gt;B131+E131,"APÓS O INÍCIO",IF((B131+E131-J131)*24&lt;Parâmetros!$B$8,"FORA DO PRAZO","OK"))),"REVISAR DADOS")),IF(OR(J131&lt;&gt;"",K131&lt;&gt;""),"LIMPAR CANCELAMENTO","OK")))</f>
        <v/>
      </c>
      <c r="P131" s="18">
        <f>IF(COUNTA(A131:C131,G131:K131)=0,"",IF(COUNTA(A131:C131,G131:I131)&lt;6,"INCOMPLETA",IFERROR(IF(VLOOKUP(C131,Faixas!$A$5:$E$44,5,FALSE)&lt;&gt;"Sim","REVISAR FAIXA",IF(H131="Cancelada",IF(O131="OK","CANCELADA","REVISAR CANCELAMENTO"),IF(O131&lt;&gt;"OK","REVISAR CANCELAMENTO",IF(L131="CONFLITO","BLOQUEAR: CONFLITO",IF(M131&lt;&gt;"OK","REVISAR LIMITE",IF(N131&lt;&gt;"OK","REVISAR PRAZO",IF(H131="Solicitada","ANALISAR SOLICITAÇÃO","CONFIRMADA"))))))),"REVISAR FAIXA")))</f>
        <v/>
      </c>
    </row>
    <row r="132" ht="25" customHeight="1">
      <c r="A132" s="15" t="n"/>
      <c r="B132" s="16" t="n"/>
      <c r="C132" s="17" t="n"/>
      <c r="D132" s="18">
        <f>IF(C132="","",IFERROR(VLOOKUP(C132,Faixas!$A$5:$E$44,2,FALSE),"CÓDIGO INVÁLIDO"))</f>
        <v/>
      </c>
      <c r="E132" s="19">
        <f>IF(C132="","",IFERROR(VLOOKUP(C132,Faixas!$A$5:$E$44,3,FALSE),""))</f>
        <v/>
      </c>
      <c r="F132" s="19">
        <f>IF(C132="","",IFERROR(VLOOKUP(C132,Faixas!$A$5:$E$44,4,FALSE),""))</f>
        <v/>
      </c>
      <c r="G132" s="15" t="n"/>
      <c r="H132" s="17" t="n"/>
      <c r="I132" s="20" t="n"/>
      <c r="J132" s="20" t="n"/>
      <c r="K132" s="15" t="n"/>
      <c r="L132" s="21">
        <f>IF(OR(B132="",C132="",H132=""),"",IF(H132="Cancelada","LIBERADA",IF(COUNTIFS($B$5:$B$204,B132,$C$5:$C$204,C132,$H$5:$H$204,"Confirmada")+COUNTIFS($B$5:$B$204,B132,$C$5:$C$204,C132,$H$5:$H$204,"Solicitada")&gt;1,"CONFLITO","OK")))</f>
        <v/>
      </c>
      <c r="M132" s="21">
        <f>IF(OR(B132="",G132="",H132=""),"",IF(H132="Cancelada","N/A",IF(COUNTIFS($B$5:$B$204,B132,$G$5:$G$204,G132,$H$5:$H$204,"Confirmada")+COUNTIFS($B$5:$B$204,B132,$G$5:$G$204,G132,$H$5:$H$204,"Solicitada")&gt;Parâmetros!$B$7,"ACIMA DO LIMITE","OK")))</f>
        <v/>
      </c>
      <c r="N132" s="21">
        <f>IF(OR(B132="",E132="",I132=""),"",IFERROR(IF(B132+E132&lt;I132,"USO ANTERIOR AO REGISTRO",IF((B132+E132-I132)*24&lt;Parâmetros!$B$5,"ANTECEDÊNCIA INSUFICIENTE",IF(B132+E132-I132&gt;Parâmetros!$B$6,"FORA DA JANELA","OK"))),"REVISAR DADOS"))</f>
        <v/>
      </c>
      <c r="O132" s="21">
        <f>IF(H132="","",IF(H132="Cancelada",IF(OR(B132="",E132="",I132="",J132="",K132=""),"DADOS INCOMPLETOS",IFERROR(IF(J132&lt;I132,"ANTES DO REGISTRO",IF(J132&gt;B132+E132,"APÓS O INÍCIO",IF((B132+E132-J132)*24&lt;Parâmetros!$B$8,"FORA DO PRAZO","OK"))),"REVISAR DADOS")),IF(OR(J132&lt;&gt;"",K132&lt;&gt;""),"LIMPAR CANCELAMENTO","OK")))</f>
        <v/>
      </c>
      <c r="P132" s="18">
        <f>IF(COUNTA(A132:C132,G132:K132)=0,"",IF(COUNTA(A132:C132,G132:I132)&lt;6,"INCOMPLETA",IFERROR(IF(VLOOKUP(C132,Faixas!$A$5:$E$44,5,FALSE)&lt;&gt;"Sim","REVISAR FAIXA",IF(H132="Cancelada",IF(O132="OK","CANCELADA","REVISAR CANCELAMENTO"),IF(O132&lt;&gt;"OK","REVISAR CANCELAMENTO",IF(L132="CONFLITO","BLOQUEAR: CONFLITO",IF(M132&lt;&gt;"OK","REVISAR LIMITE",IF(N132&lt;&gt;"OK","REVISAR PRAZO",IF(H132="Solicitada","ANALISAR SOLICITAÇÃO","CONFIRMADA"))))))),"REVISAR FAIXA")))</f>
        <v/>
      </c>
    </row>
    <row r="133" ht="25" customHeight="1">
      <c r="A133" s="15" t="n"/>
      <c r="B133" s="16" t="n"/>
      <c r="C133" s="17" t="n"/>
      <c r="D133" s="18">
        <f>IF(C133="","",IFERROR(VLOOKUP(C133,Faixas!$A$5:$E$44,2,FALSE),"CÓDIGO INVÁLIDO"))</f>
        <v/>
      </c>
      <c r="E133" s="19">
        <f>IF(C133="","",IFERROR(VLOOKUP(C133,Faixas!$A$5:$E$44,3,FALSE),""))</f>
        <v/>
      </c>
      <c r="F133" s="19">
        <f>IF(C133="","",IFERROR(VLOOKUP(C133,Faixas!$A$5:$E$44,4,FALSE),""))</f>
        <v/>
      </c>
      <c r="G133" s="15" t="n"/>
      <c r="H133" s="17" t="n"/>
      <c r="I133" s="20" t="n"/>
      <c r="J133" s="20" t="n"/>
      <c r="K133" s="15" t="n"/>
      <c r="L133" s="21">
        <f>IF(OR(B133="",C133="",H133=""),"",IF(H133="Cancelada","LIBERADA",IF(COUNTIFS($B$5:$B$204,B133,$C$5:$C$204,C133,$H$5:$H$204,"Confirmada")+COUNTIFS($B$5:$B$204,B133,$C$5:$C$204,C133,$H$5:$H$204,"Solicitada")&gt;1,"CONFLITO","OK")))</f>
        <v/>
      </c>
      <c r="M133" s="21">
        <f>IF(OR(B133="",G133="",H133=""),"",IF(H133="Cancelada","N/A",IF(COUNTIFS($B$5:$B$204,B133,$G$5:$G$204,G133,$H$5:$H$204,"Confirmada")+COUNTIFS($B$5:$B$204,B133,$G$5:$G$204,G133,$H$5:$H$204,"Solicitada")&gt;Parâmetros!$B$7,"ACIMA DO LIMITE","OK")))</f>
        <v/>
      </c>
      <c r="N133" s="21">
        <f>IF(OR(B133="",E133="",I133=""),"",IFERROR(IF(B133+E133&lt;I133,"USO ANTERIOR AO REGISTRO",IF((B133+E133-I133)*24&lt;Parâmetros!$B$5,"ANTECEDÊNCIA INSUFICIENTE",IF(B133+E133-I133&gt;Parâmetros!$B$6,"FORA DA JANELA","OK"))),"REVISAR DADOS"))</f>
        <v/>
      </c>
      <c r="O133" s="21">
        <f>IF(H133="","",IF(H133="Cancelada",IF(OR(B133="",E133="",I133="",J133="",K133=""),"DADOS INCOMPLETOS",IFERROR(IF(J133&lt;I133,"ANTES DO REGISTRO",IF(J133&gt;B133+E133,"APÓS O INÍCIO",IF((B133+E133-J133)*24&lt;Parâmetros!$B$8,"FORA DO PRAZO","OK"))),"REVISAR DADOS")),IF(OR(J133&lt;&gt;"",K133&lt;&gt;""),"LIMPAR CANCELAMENTO","OK")))</f>
        <v/>
      </c>
      <c r="P133" s="18">
        <f>IF(COUNTA(A133:C133,G133:K133)=0,"",IF(COUNTA(A133:C133,G133:I133)&lt;6,"INCOMPLETA",IFERROR(IF(VLOOKUP(C133,Faixas!$A$5:$E$44,5,FALSE)&lt;&gt;"Sim","REVISAR FAIXA",IF(H133="Cancelada",IF(O133="OK","CANCELADA","REVISAR CANCELAMENTO"),IF(O133&lt;&gt;"OK","REVISAR CANCELAMENTO",IF(L133="CONFLITO","BLOQUEAR: CONFLITO",IF(M133&lt;&gt;"OK","REVISAR LIMITE",IF(N133&lt;&gt;"OK","REVISAR PRAZO",IF(H133="Solicitada","ANALISAR SOLICITAÇÃO","CONFIRMADA"))))))),"REVISAR FAIXA")))</f>
        <v/>
      </c>
    </row>
    <row r="134" ht="25" customHeight="1">
      <c r="A134" s="15" t="n"/>
      <c r="B134" s="16" t="n"/>
      <c r="C134" s="17" t="n"/>
      <c r="D134" s="18">
        <f>IF(C134="","",IFERROR(VLOOKUP(C134,Faixas!$A$5:$E$44,2,FALSE),"CÓDIGO INVÁLIDO"))</f>
        <v/>
      </c>
      <c r="E134" s="19">
        <f>IF(C134="","",IFERROR(VLOOKUP(C134,Faixas!$A$5:$E$44,3,FALSE),""))</f>
        <v/>
      </c>
      <c r="F134" s="19">
        <f>IF(C134="","",IFERROR(VLOOKUP(C134,Faixas!$A$5:$E$44,4,FALSE),""))</f>
        <v/>
      </c>
      <c r="G134" s="15" t="n"/>
      <c r="H134" s="17" t="n"/>
      <c r="I134" s="20" t="n"/>
      <c r="J134" s="20" t="n"/>
      <c r="K134" s="15" t="n"/>
      <c r="L134" s="21">
        <f>IF(OR(B134="",C134="",H134=""),"",IF(H134="Cancelada","LIBERADA",IF(COUNTIFS($B$5:$B$204,B134,$C$5:$C$204,C134,$H$5:$H$204,"Confirmada")+COUNTIFS($B$5:$B$204,B134,$C$5:$C$204,C134,$H$5:$H$204,"Solicitada")&gt;1,"CONFLITO","OK")))</f>
        <v/>
      </c>
      <c r="M134" s="21">
        <f>IF(OR(B134="",G134="",H134=""),"",IF(H134="Cancelada","N/A",IF(COUNTIFS($B$5:$B$204,B134,$G$5:$G$204,G134,$H$5:$H$204,"Confirmada")+COUNTIFS($B$5:$B$204,B134,$G$5:$G$204,G134,$H$5:$H$204,"Solicitada")&gt;Parâmetros!$B$7,"ACIMA DO LIMITE","OK")))</f>
        <v/>
      </c>
      <c r="N134" s="21">
        <f>IF(OR(B134="",E134="",I134=""),"",IFERROR(IF(B134+E134&lt;I134,"USO ANTERIOR AO REGISTRO",IF((B134+E134-I134)*24&lt;Parâmetros!$B$5,"ANTECEDÊNCIA INSUFICIENTE",IF(B134+E134-I134&gt;Parâmetros!$B$6,"FORA DA JANELA","OK"))),"REVISAR DADOS"))</f>
        <v/>
      </c>
      <c r="O134" s="21">
        <f>IF(H134="","",IF(H134="Cancelada",IF(OR(B134="",E134="",I134="",J134="",K134=""),"DADOS INCOMPLETOS",IFERROR(IF(J134&lt;I134,"ANTES DO REGISTRO",IF(J134&gt;B134+E134,"APÓS O INÍCIO",IF((B134+E134-J134)*24&lt;Parâmetros!$B$8,"FORA DO PRAZO","OK"))),"REVISAR DADOS")),IF(OR(J134&lt;&gt;"",K134&lt;&gt;""),"LIMPAR CANCELAMENTO","OK")))</f>
        <v/>
      </c>
      <c r="P134" s="18">
        <f>IF(COUNTA(A134:C134,G134:K134)=0,"",IF(COUNTA(A134:C134,G134:I134)&lt;6,"INCOMPLETA",IFERROR(IF(VLOOKUP(C134,Faixas!$A$5:$E$44,5,FALSE)&lt;&gt;"Sim","REVISAR FAIXA",IF(H134="Cancelada",IF(O134="OK","CANCELADA","REVISAR CANCELAMENTO"),IF(O134&lt;&gt;"OK","REVISAR CANCELAMENTO",IF(L134="CONFLITO","BLOQUEAR: CONFLITO",IF(M134&lt;&gt;"OK","REVISAR LIMITE",IF(N134&lt;&gt;"OK","REVISAR PRAZO",IF(H134="Solicitada","ANALISAR SOLICITAÇÃO","CONFIRMADA"))))))),"REVISAR FAIXA")))</f>
        <v/>
      </c>
    </row>
    <row r="135" ht="25" customHeight="1">
      <c r="A135" s="15" t="n"/>
      <c r="B135" s="16" t="n"/>
      <c r="C135" s="17" t="n"/>
      <c r="D135" s="18">
        <f>IF(C135="","",IFERROR(VLOOKUP(C135,Faixas!$A$5:$E$44,2,FALSE),"CÓDIGO INVÁLIDO"))</f>
        <v/>
      </c>
      <c r="E135" s="19">
        <f>IF(C135="","",IFERROR(VLOOKUP(C135,Faixas!$A$5:$E$44,3,FALSE),""))</f>
        <v/>
      </c>
      <c r="F135" s="19">
        <f>IF(C135="","",IFERROR(VLOOKUP(C135,Faixas!$A$5:$E$44,4,FALSE),""))</f>
        <v/>
      </c>
      <c r="G135" s="15" t="n"/>
      <c r="H135" s="17" t="n"/>
      <c r="I135" s="20" t="n"/>
      <c r="J135" s="20" t="n"/>
      <c r="K135" s="15" t="n"/>
      <c r="L135" s="21">
        <f>IF(OR(B135="",C135="",H135=""),"",IF(H135="Cancelada","LIBERADA",IF(COUNTIFS($B$5:$B$204,B135,$C$5:$C$204,C135,$H$5:$H$204,"Confirmada")+COUNTIFS($B$5:$B$204,B135,$C$5:$C$204,C135,$H$5:$H$204,"Solicitada")&gt;1,"CONFLITO","OK")))</f>
        <v/>
      </c>
      <c r="M135" s="21">
        <f>IF(OR(B135="",G135="",H135=""),"",IF(H135="Cancelada","N/A",IF(COUNTIFS($B$5:$B$204,B135,$G$5:$G$204,G135,$H$5:$H$204,"Confirmada")+COUNTIFS($B$5:$B$204,B135,$G$5:$G$204,G135,$H$5:$H$204,"Solicitada")&gt;Parâmetros!$B$7,"ACIMA DO LIMITE","OK")))</f>
        <v/>
      </c>
      <c r="N135" s="21">
        <f>IF(OR(B135="",E135="",I135=""),"",IFERROR(IF(B135+E135&lt;I135,"USO ANTERIOR AO REGISTRO",IF((B135+E135-I135)*24&lt;Parâmetros!$B$5,"ANTECEDÊNCIA INSUFICIENTE",IF(B135+E135-I135&gt;Parâmetros!$B$6,"FORA DA JANELA","OK"))),"REVISAR DADOS"))</f>
        <v/>
      </c>
      <c r="O135" s="21">
        <f>IF(H135="","",IF(H135="Cancelada",IF(OR(B135="",E135="",I135="",J135="",K135=""),"DADOS INCOMPLETOS",IFERROR(IF(J135&lt;I135,"ANTES DO REGISTRO",IF(J135&gt;B135+E135,"APÓS O INÍCIO",IF((B135+E135-J135)*24&lt;Parâmetros!$B$8,"FORA DO PRAZO","OK"))),"REVISAR DADOS")),IF(OR(J135&lt;&gt;"",K135&lt;&gt;""),"LIMPAR CANCELAMENTO","OK")))</f>
        <v/>
      </c>
      <c r="P135" s="18">
        <f>IF(COUNTA(A135:C135,G135:K135)=0,"",IF(COUNTA(A135:C135,G135:I135)&lt;6,"INCOMPLETA",IFERROR(IF(VLOOKUP(C135,Faixas!$A$5:$E$44,5,FALSE)&lt;&gt;"Sim","REVISAR FAIXA",IF(H135="Cancelada",IF(O135="OK","CANCELADA","REVISAR CANCELAMENTO"),IF(O135&lt;&gt;"OK","REVISAR CANCELAMENTO",IF(L135="CONFLITO","BLOQUEAR: CONFLITO",IF(M135&lt;&gt;"OK","REVISAR LIMITE",IF(N135&lt;&gt;"OK","REVISAR PRAZO",IF(H135="Solicitada","ANALISAR SOLICITAÇÃO","CONFIRMADA"))))))),"REVISAR FAIXA")))</f>
        <v/>
      </c>
    </row>
    <row r="136" ht="25" customHeight="1">
      <c r="A136" s="15" t="n"/>
      <c r="B136" s="16" t="n"/>
      <c r="C136" s="17" t="n"/>
      <c r="D136" s="18">
        <f>IF(C136="","",IFERROR(VLOOKUP(C136,Faixas!$A$5:$E$44,2,FALSE),"CÓDIGO INVÁLIDO"))</f>
        <v/>
      </c>
      <c r="E136" s="19">
        <f>IF(C136="","",IFERROR(VLOOKUP(C136,Faixas!$A$5:$E$44,3,FALSE),""))</f>
        <v/>
      </c>
      <c r="F136" s="19">
        <f>IF(C136="","",IFERROR(VLOOKUP(C136,Faixas!$A$5:$E$44,4,FALSE),""))</f>
        <v/>
      </c>
      <c r="G136" s="15" t="n"/>
      <c r="H136" s="17" t="n"/>
      <c r="I136" s="20" t="n"/>
      <c r="J136" s="20" t="n"/>
      <c r="K136" s="15" t="n"/>
      <c r="L136" s="21">
        <f>IF(OR(B136="",C136="",H136=""),"",IF(H136="Cancelada","LIBERADA",IF(COUNTIFS($B$5:$B$204,B136,$C$5:$C$204,C136,$H$5:$H$204,"Confirmada")+COUNTIFS($B$5:$B$204,B136,$C$5:$C$204,C136,$H$5:$H$204,"Solicitada")&gt;1,"CONFLITO","OK")))</f>
        <v/>
      </c>
      <c r="M136" s="21">
        <f>IF(OR(B136="",G136="",H136=""),"",IF(H136="Cancelada","N/A",IF(COUNTIFS($B$5:$B$204,B136,$G$5:$G$204,G136,$H$5:$H$204,"Confirmada")+COUNTIFS($B$5:$B$204,B136,$G$5:$G$204,G136,$H$5:$H$204,"Solicitada")&gt;Parâmetros!$B$7,"ACIMA DO LIMITE","OK")))</f>
        <v/>
      </c>
      <c r="N136" s="21">
        <f>IF(OR(B136="",E136="",I136=""),"",IFERROR(IF(B136+E136&lt;I136,"USO ANTERIOR AO REGISTRO",IF((B136+E136-I136)*24&lt;Parâmetros!$B$5,"ANTECEDÊNCIA INSUFICIENTE",IF(B136+E136-I136&gt;Parâmetros!$B$6,"FORA DA JANELA","OK"))),"REVISAR DADOS"))</f>
        <v/>
      </c>
      <c r="O136" s="21">
        <f>IF(H136="","",IF(H136="Cancelada",IF(OR(B136="",E136="",I136="",J136="",K136=""),"DADOS INCOMPLETOS",IFERROR(IF(J136&lt;I136,"ANTES DO REGISTRO",IF(J136&gt;B136+E136,"APÓS O INÍCIO",IF((B136+E136-J136)*24&lt;Parâmetros!$B$8,"FORA DO PRAZO","OK"))),"REVISAR DADOS")),IF(OR(J136&lt;&gt;"",K136&lt;&gt;""),"LIMPAR CANCELAMENTO","OK")))</f>
        <v/>
      </c>
      <c r="P136" s="18">
        <f>IF(COUNTA(A136:C136,G136:K136)=0,"",IF(COUNTA(A136:C136,G136:I136)&lt;6,"INCOMPLETA",IFERROR(IF(VLOOKUP(C136,Faixas!$A$5:$E$44,5,FALSE)&lt;&gt;"Sim","REVISAR FAIXA",IF(H136="Cancelada",IF(O136="OK","CANCELADA","REVISAR CANCELAMENTO"),IF(O136&lt;&gt;"OK","REVISAR CANCELAMENTO",IF(L136="CONFLITO","BLOQUEAR: CONFLITO",IF(M136&lt;&gt;"OK","REVISAR LIMITE",IF(N136&lt;&gt;"OK","REVISAR PRAZO",IF(H136="Solicitada","ANALISAR SOLICITAÇÃO","CONFIRMADA"))))))),"REVISAR FAIXA")))</f>
        <v/>
      </c>
    </row>
    <row r="137" ht="25" customHeight="1">
      <c r="A137" s="15" t="n"/>
      <c r="B137" s="16" t="n"/>
      <c r="C137" s="17" t="n"/>
      <c r="D137" s="18">
        <f>IF(C137="","",IFERROR(VLOOKUP(C137,Faixas!$A$5:$E$44,2,FALSE),"CÓDIGO INVÁLIDO"))</f>
        <v/>
      </c>
      <c r="E137" s="19">
        <f>IF(C137="","",IFERROR(VLOOKUP(C137,Faixas!$A$5:$E$44,3,FALSE),""))</f>
        <v/>
      </c>
      <c r="F137" s="19">
        <f>IF(C137="","",IFERROR(VLOOKUP(C137,Faixas!$A$5:$E$44,4,FALSE),""))</f>
        <v/>
      </c>
      <c r="G137" s="15" t="n"/>
      <c r="H137" s="17" t="n"/>
      <c r="I137" s="20" t="n"/>
      <c r="J137" s="20" t="n"/>
      <c r="K137" s="15" t="n"/>
      <c r="L137" s="21">
        <f>IF(OR(B137="",C137="",H137=""),"",IF(H137="Cancelada","LIBERADA",IF(COUNTIFS($B$5:$B$204,B137,$C$5:$C$204,C137,$H$5:$H$204,"Confirmada")+COUNTIFS($B$5:$B$204,B137,$C$5:$C$204,C137,$H$5:$H$204,"Solicitada")&gt;1,"CONFLITO","OK")))</f>
        <v/>
      </c>
      <c r="M137" s="21">
        <f>IF(OR(B137="",G137="",H137=""),"",IF(H137="Cancelada","N/A",IF(COUNTIFS($B$5:$B$204,B137,$G$5:$G$204,G137,$H$5:$H$204,"Confirmada")+COUNTIFS($B$5:$B$204,B137,$G$5:$G$204,G137,$H$5:$H$204,"Solicitada")&gt;Parâmetros!$B$7,"ACIMA DO LIMITE","OK")))</f>
        <v/>
      </c>
      <c r="N137" s="21">
        <f>IF(OR(B137="",E137="",I137=""),"",IFERROR(IF(B137+E137&lt;I137,"USO ANTERIOR AO REGISTRO",IF((B137+E137-I137)*24&lt;Parâmetros!$B$5,"ANTECEDÊNCIA INSUFICIENTE",IF(B137+E137-I137&gt;Parâmetros!$B$6,"FORA DA JANELA","OK"))),"REVISAR DADOS"))</f>
        <v/>
      </c>
      <c r="O137" s="21">
        <f>IF(H137="","",IF(H137="Cancelada",IF(OR(B137="",E137="",I137="",J137="",K137=""),"DADOS INCOMPLETOS",IFERROR(IF(J137&lt;I137,"ANTES DO REGISTRO",IF(J137&gt;B137+E137,"APÓS O INÍCIO",IF((B137+E137-J137)*24&lt;Parâmetros!$B$8,"FORA DO PRAZO","OK"))),"REVISAR DADOS")),IF(OR(J137&lt;&gt;"",K137&lt;&gt;""),"LIMPAR CANCELAMENTO","OK")))</f>
        <v/>
      </c>
      <c r="P137" s="18">
        <f>IF(COUNTA(A137:C137,G137:K137)=0,"",IF(COUNTA(A137:C137,G137:I137)&lt;6,"INCOMPLETA",IFERROR(IF(VLOOKUP(C137,Faixas!$A$5:$E$44,5,FALSE)&lt;&gt;"Sim","REVISAR FAIXA",IF(H137="Cancelada",IF(O137="OK","CANCELADA","REVISAR CANCELAMENTO"),IF(O137&lt;&gt;"OK","REVISAR CANCELAMENTO",IF(L137="CONFLITO","BLOQUEAR: CONFLITO",IF(M137&lt;&gt;"OK","REVISAR LIMITE",IF(N137&lt;&gt;"OK","REVISAR PRAZO",IF(H137="Solicitada","ANALISAR SOLICITAÇÃO","CONFIRMADA"))))))),"REVISAR FAIXA")))</f>
        <v/>
      </c>
    </row>
    <row r="138" ht="25" customHeight="1">
      <c r="A138" s="15" t="n"/>
      <c r="B138" s="16" t="n"/>
      <c r="C138" s="17" t="n"/>
      <c r="D138" s="18">
        <f>IF(C138="","",IFERROR(VLOOKUP(C138,Faixas!$A$5:$E$44,2,FALSE),"CÓDIGO INVÁLIDO"))</f>
        <v/>
      </c>
      <c r="E138" s="19">
        <f>IF(C138="","",IFERROR(VLOOKUP(C138,Faixas!$A$5:$E$44,3,FALSE),""))</f>
        <v/>
      </c>
      <c r="F138" s="19">
        <f>IF(C138="","",IFERROR(VLOOKUP(C138,Faixas!$A$5:$E$44,4,FALSE),""))</f>
        <v/>
      </c>
      <c r="G138" s="15" t="n"/>
      <c r="H138" s="17" t="n"/>
      <c r="I138" s="20" t="n"/>
      <c r="J138" s="20" t="n"/>
      <c r="K138" s="15" t="n"/>
      <c r="L138" s="21">
        <f>IF(OR(B138="",C138="",H138=""),"",IF(H138="Cancelada","LIBERADA",IF(COUNTIFS($B$5:$B$204,B138,$C$5:$C$204,C138,$H$5:$H$204,"Confirmada")+COUNTIFS($B$5:$B$204,B138,$C$5:$C$204,C138,$H$5:$H$204,"Solicitada")&gt;1,"CONFLITO","OK")))</f>
        <v/>
      </c>
      <c r="M138" s="21">
        <f>IF(OR(B138="",G138="",H138=""),"",IF(H138="Cancelada","N/A",IF(COUNTIFS($B$5:$B$204,B138,$G$5:$G$204,G138,$H$5:$H$204,"Confirmada")+COUNTIFS($B$5:$B$204,B138,$G$5:$G$204,G138,$H$5:$H$204,"Solicitada")&gt;Parâmetros!$B$7,"ACIMA DO LIMITE","OK")))</f>
        <v/>
      </c>
      <c r="N138" s="21">
        <f>IF(OR(B138="",E138="",I138=""),"",IFERROR(IF(B138+E138&lt;I138,"USO ANTERIOR AO REGISTRO",IF((B138+E138-I138)*24&lt;Parâmetros!$B$5,"ANTECEDÊNCIA INSUFICIENTE",IF(B138+E138-I138&gt;Parâmetros!$B$6,"FORA DA JANELA","OK"))),"REVISAR DADOS"))</f>
        <v/>
      </c>
      <c r="O138" s="21">
        <f>IF(H138="","",IF(H138="Cancelada",IF(OR(B138="",E138="",I138="",J138="",K138=""),"DADOS INCOMPLETOS",IFERROR(IF(J138&lt;I138,"ANTES DO REGISTRO",IF(J138&gt;B138+E138,"APÓS O INÍCIO",IF((B138+E138-J138)*24&lt;Parâmetros!$B$8,"FORA DO PRAZO","OK"))),"REVISAR DADOS")),IF(OR(J138&lt;&gt;"",K138&lt;&gt;""),"LIMPAR CANCELAMENTO","OK")))</f>
        <v/>
      </c>
      <c r="P138" s="18">
        <f>IF(COUNTA(A138:C138,G138:K138)=0,"",IF(COUNTA(A138:C138,G138:I138)&lt;6,"INCOMPLETA",IFERROR(IF(VLOOKUP(C138,Faixas!$A$5:$E$44,5,FALSE)&lt;&gt;"Sim","REVISAR FAIXA",IF(H138="Cancelada",IF(O138="OK","CANCELADA","REVISAR CANCELAMENTO"),IF(O138&lt;&gt;"OK","REVISAR CANCELAMENTO",IF(L138="CONFLITO","BLOQUEAR: CONFLITO",IF(M138&lt;&gt;"OK","REVISAR LIMITE",IF(N138&lt;&gt;"OK","REVISAR PRAZO",IF(H138="Solicitada","ANALISAR SOLICITAÇÃO","CONFIRMADA"))))))),"REVISAR FAIXA")))</f>
        <v/>
      </c>
    </row>
    <row r="139" ht="25" customHeight="1">
      <c r="A139" s="15" t="n"/>
      <c r="B139" s="16" t="n"/>
      <c r="C139" s="17" t="n"/>
      <c r="D139" s="18">
        <f>IF(C139="","",IFERROR(VLOOKUP(C139,Faixas!$A$5:$E$44,2,FALSE),"CÓDIGO INVÁLIDO"))</f>
        <v/>
      </c>
      <c r="E139" s="19">
        <f>IF(C139="","",IFERROR(VLOOKUP(C139,Faixas!$A$5:$E$44,3,FALSE),""))</f>
        <v/>
      </c>
      <c r="F139" s="19">
        <f>IF(C139="","",IFERROR(VLOOKUP(C139,Faixas!$A$5:$E$44,4,FALSE),""))</f>
        <v/>
      </c>
      <c r="G139" s="15" t="n"/>
      <c r="H139" s="17" t="n"/>
      <c r="I139" s="20" t="n"/>
      <c r="J139" s="20" t="n"/>
      <c r="K139" s="15" t="n"/>
      <c r="L139" s="21">
        <f>IF(OR(B139="",C139="",H139=""),"",IF(H139="Cancelada","LIBERADA",IF(COUNTIFS($B$5:$B$204,B139,$C$5:$C$204,C139,$H$5:$H$204,"Confirmada")+COUNTIFS($B$5:$B$204,B139,$C$5:$C$204,C139,$H$5:$H$204,"Solicitada")&gt;1,"CONFLITO","OK")))</f>
        <v/>
      </c>
      <c r="M139" s="21">
        <f>IF(OR(B139="",G139="",H139=""),"",IF(H139="Cancelada","N/A",IF(COUNTIFS($B$5:$B$204,B139,$G$5:$G$204,G139,$H$5:$H$204,"Confirmada")+COUNTIFS($B$5:$B$204,B139,$G$5:$G$204,G139,$H$5:$H$204,"Solicitada")&gt;Parâmetros!$B$7,"ACIMA DO LIMITE","OK")))</f>
        <v/>
      </c>
      <c r="N139" s="21">
        <f>IF(OR(B139="",E139="",I139=""),"",IFERROR(IF(B139+E139&lt;I139,"USO ANTERIOR AO REGISTRO",IF((B139+E139-I139)*24&lt;Parâmetros!$B$5,"ANTECEDÊNCIA INSUFICIENTE",IF(B139+E139-I139&gt;Parâmetros!$B$6,"FORA DA JANELA","OK"))),"REVISAR DADOS"))</f>
        <v/>
      </c>
      <c r="O139" s="21">
        <f>IF(H139="","",IF(H139="Cancelada",IF(OR(B139="",E139="",I139="",J139="",K139=""),"DADOS INCOMPLETOS",IFERROR(IF(J139&lt;I139,"ANTES DO REGISTRO",IF(J139&gt;B139+E139,"APÓS O INÍCIO",IF((B139+E139-J139)*24&lt;Parâmetros!$B$8,"FORA DO PRAZO","OK"))),"REVISAR DADOS")),IF(OR(J139&lt;&gt;"",K139&lt;&gt;""),"LIMPAR CANCELAMENTO","OK")))</f>
        <v/>
      </c>
      <c r="P139" s="18">
        <f>IF(COUNTA(A139:C139,G139:K139)=0,"",IF(COUNTA(A139:C139,G139:I139)&lt;6,"INCOMPLETA",IFERROR(IF(VLOOKUP(C139,Faixas!$A$5:$E$44,5,FALSE)&lt;&gt;"Sim","REVISAR FAIXA",IF(H139="Cancelada",IF(O139="OK","CANCELADA","REVISAR CANCELAMENTO"),IF(O139&lt;&gt;"OK","REVISAR CANCELAMENTO",IF(L139="CONFLITO","BLOQUEAR: CONFLITO",IF(M139&lt;&gt;"OK","REVISAR LIMITE",IF(N139&lt;&gt;"OK","REVISAR PRAZO",IF(H139="Solicitada","ANALISAR SOLICITAÇÃO","CONFIRMADA"))))))),"REVISAR FAIXA")))</f>
        <v/>
      </c>
    </row>
    <row r="140" ht="25" customHeight="1">
      <c r="A140" s="15" t="n"/>
      <c r="B140" s="16" t="n"/>
      <c r="C140" s="17" t="n"/>
      <c r="D140" s="18">
        <f>IF(C140="","",IFERROR(VLOOKUP(C140,Faixas!$A$5:$E$44,2,FALSE),"CÓDIGO INVÁLIDO"))</f>
        <v/>
      </c>
      <c r="E140" s="19">
        <f>IF(C140="","",IFERROR(VLOOKUP(C140,Faixas!$A$5:$E$44,3,FALSE),""))</f>
        <v/>
      </c>
      <c r="F140" s="19">
        <f>IF(C140="","",IFERROR(VLOOKUP(C140,Faixas!$A$5:$E$44,4,FALSE),""))</f>
        <v/>
      </c>
      <c r="G140" s="15" t="n"/>
      <c r="H140" s="17" t="n"/>
      <c r="I140" s="20" t="n"/>
      <c r="J140" s="20" t="n"/>
      <c r="K140" s="15" t="n"/>
      <c r="L140" s="21">
        <f>IF(OR(B140="",C140="",H140=""),"",IF(H140="Cancelada","LIBERADA",IF(COUNTIFS($B$5:$B$204,B140,$C$5:$C$204,C140,$H$5:$H$204,"Confirmada")+COUNTIFS($B$5:$B$204,B140,$C$5:$C$204,C140,$H$5:$H$204,"Solicitada")&gt;1,"CONFLITO","OK")))</f>
        <v/>
      </c>
      <c r="M140" s="21">
        <f>IF(OR(B140="",G140="",H140=""),"",IF(H140="Cancelada","N/A",IF(COUNTIFS($B$5:$B$204,B140,$G$5:$G$204,G140,$H$5:$H$204,"Confirmada")+COUNTIFS($B$5:$B$204,B140,$G$5:$G$204,G140,$H$5:$H$204,"Solicitada")&gt;Parâmetros!$B$7,"ACIMA DO LIMITE","OK")))</f>
        <v/>
      </c>
      <c r="N140" s="21">
        <f>IF(OR(B140="",E140="",I140=""),"",IFERROR(IF(B140+E140&lt;I140,"USO ANTERIOR AO REGISTRO",IF((B140+E140-I140)*24&lt;Parâmetros!$B$5,"ANTECEDÊNCIA INSUFICIENTE",IF(B140+E140-I140&gt;Parâmetros!$B$6,"FORA DA JANELA","OK"))),"REVISAR DADOS"))</f>
        <v/>
      </c>
      <c r="O140" s="21">
        <f>IF(H140="","",IF(H140="Cancelada",IF(OR(B140="",E140="",I140="",J140="",K140=""),"DADOS INCOMPLETOS",IFERROR(IF(J140&lt;I140,"ANTES DO REGISTRO",IF(J140&gt;B140+E140,"APÓS O INÍCIO",IF((B140+E140-J140)*24&lt;Parâmetros!$B$8,"FORA DO PRAZO","OK"))),"REVISAR DADOS")),IF(OR(J140&lt;&gt;"",K140&lt;&gt;""),"LIMPAR CANCELAMENTO","OK")))</f>
        <v/>
      </c>
      <c r="P140" s="18">
        <f>IF(COUNTA(A140:C140,G140:K140)=0,"",IF(COUNTA(A140:C140,G140:I140)&lt;6,"INCOMPLETA",IFERROR(IF(VLOOKUP(C140,Faixas!$A$5:$E$44,5,FALSE)&lt;&gt;"Sim","REVISAR FAIXA",IF(H140="Cancelada",IF(O140="OK","CANCELADA","REVISAR CANCELAMENTO"),IF(O140&lt;&gt;"OK","REVISAR CANCELAMENTO",IF(L140="CONFLITO","BLOQUEAR: CONFLITO",IF(M140&lt;&gt;"OK","REVISAR LIMITE",IF(N140&lt;&gt;"OK","REVISAR PRAZO",IF(H140="Solicitada","ANALISAR SOLICITAÇÃO","CONFIRMADA"))))))),"REVISAR FAIXA")))</f>
        <v/>
      </c>
    </row>
    <row r="141" ht="25" customHeight="1">
      <c r="A141" s="15" t="n"/>
      <c r="B141" s="16" t="n"/>
      <c r="C141" s="17" t="n"/>
      <c r="D141" s="18">
        <f>IF(C141="","",IFERROR(VLOOKUP(C141,Faixas!$A$5:$E$44,2,FALSE),"CÓDIGO INVÁLIDO"))</f>
        <v/>
      </c>
      <c r="E141" s="19">
        <f>IF(C141="","",IFERROR(VLOOKUP(C141,Faixas!$A$5:$E$44,3,FALSE),""))</f>
        <v/>
      </c>
      <c r="F141" s="19">
        <f>IF(C141="","",IFERROR(VLOOKUP(C141,Faixas!$A$5:$E$44,4,FALSE),""))</f>
        <v/>
      </c>
      <c r="G141" s="15" t="n"/>
      <c r="H141" s="17" t="n"/>
      <c r="I141" s="20" t="n"/>
      <c r="J141" s="20" t="n"/>
      <c r="K141" s="15" t="n"/>
      <c r="L141" s="21">
        <f>IF(OR(B141="",C141="",H141=""),"",IF(H141="Cancelada","LIBERADA",IF(COUNTIFS($B$5:$B$204,B141,$C$5:$C$204,C141,$H$5:$H$204,"Confirmada")+COUNTIFS($B$5:$B$204,B141,$C$5:$C$204,C141,$H$5:$H$204,"Solicitada")&gt;1,"CONFLITO","OK")))</f>
        <v/>
      </c>
      <c r="M141" s="21">
        <f>IF(OR(B141="",G141="",H141=""),"",IF(H141="Cancelada","N/A",IF(COUNTIFS($B$5:$B$204,B141,$G$5:$G$204,G141,$H$5:$H$204,"Confirmada")+COUNTIFS($B$5:$B$204,B141,$G$5:$G$204,G141,$H$5:$H$204,"Solicitada")&gt;Parâmetros!$B$7,"ACIMA DO LIMITE","OK")))</f>
        <v/>
      </c>
      <c r="N141" s="21">
        <f>IF(OR(B141="",E141="",I141=""),"",IFERROR(IF(B141+E141&lt;I141,"USO ANTERIOR AO REGISTRO",IF((B141+E141-I141)*24&lt;Parâmetros!$B$5,"ANTECEDÊNCIA INSUFICIENTE",IF(B141+E141-I141&gt;Parâmetros!$B$6,"FORA DA JANELA","OK"))),"REVISAR DADOS"))</f>
        <v/>
      </c>
      <c r="O141" s="21">
        <f>IF(H141="","",IF(H141="Cancelada",IF(OR(B141="",E141="",I141="",J141="",K141=""),"DADOS INCOMPLETOS",IFERROR(IF(J141&lt;I141,"ANTES DO REGISTRO",IF(J141&gt;B141+E141,"APÓS O INÍCIO",IF((B141+E141-J141)*24&lt;Parâmetros!$B$8,"FORA DO PRAZO","OK"))),"REVISAR DADOS")),IF(OR(J141&lt;&gt;"",K141&lt;&gt;""),"LIMPAR CANCELAMENTO","OK")))</f>
        <v/>
      </c>
      <c r="P141" s="18">
        <f>IF(COUNTA(A141:C141,G141:K141)=0,"",IF(COUNTA(A141:C141,G141:I141)&lt;6,"INCOMPLETA",IFERROR(IF(VLOOKUP(C141,Faixas!$A$5:$E$44,5,FALSE)&lt;&gt;"Sim","REVISAR FAIXA",IF(H141="Cancelada",IF(O141="OK","CANCELADA","REVISAR CANCELAMENTO"),IF(O141&lt;&gt;"OK","REVISAR CANCELAMENTO",IF(L141="CONFLITO","BLOQUEAR: CONFLITO",IF(M141&lt;&gt;"OK","REVISAR LIMITE",IF(N141&lt;&gt;"OK","REVISAR PRAZO",IF(H141="Solicitada","ANALISAR SOLICITAÇÃO","CONFIRMADA"))))))),"REVISAR FAIXA")))</f>
        <v/>
      </c>
    </row>
    <row r="142" ht="25" customHeight="1">
      <c r="A142" s="15" t="n"/>
      <c r="B142" s="16" t="n"/>
      <c r="C142" s="17" t="n"/>
      <c r="D142" s="18">
        <f>IF(C142="","",IFERROR(VLOOKUP(C142,Faixas!$A$5:$E$44,2,FALSE),"CÓDIGO INVÁLIDO"))</f>
        <v/>
      </c>
      <c r="E142" s="19">
        <f>IF(C142="","",IFERROR(VLOOKUP(C142,Faixas!$A$5:$E$44,3,FALSE),""))</f>
        <v/>
      </c>
      <c r="F142" s="19">
        <f>IF(C142="","",IFERROR(VLOOKUP(C142,Faixas!$A$5:$E$44,4,FALSE),""))</f>
        <v/>
      </c>
      <c r="G142" s="15" t="n"/>
      <c r="H142" s="17" t="n"/>
      <c r="I142" s="20" t="n"/>
      <c r="J142" s="20" t="n"/>
      <c r="K142" s="15" t="n"/>
      <c r="L142" s="21">
        <f>IF(OR(B142="",C142="",H142=""),"",IF(H142="Cancelada","LIBERADA",IF(COUNTIFS($B$5:$B$204,B142,$C$5:$C$204,C142,$H$5:$H$204,"Confirmada")+COUNTIFS($B$5:$B$204,B142,$C$5:$C$204,C142,$H$5:$H$204,"Solicitada")&gt;1,"CONFLITO","OK")))</f>
        <v/>
      </c>
      <c r="M142" s="21">
        <f>IF(OR(B142="",G142="",H142=""),"",IF(H142="Cancelada","N/A",IF(COUNTIFS($B$5:$B$204,B142,$G$5:$G$204,G142,$H$5:$H$204,"Confirmada")+COUNTIFS($B$5:$B$204,B142,$G$5:$G$204,G142,$H$5:$H$204,"Solicitada")&gt;Parâmetros!$B$7,"ACIMA DO LIMITE","OK")))</f>
        <v/>
      </c>
      <c r="N142" s="21">
        <f>IF(OR(B142="",E142="",I142=""),"",IFERROR(IF(B142+E142&lt;I142,"USO ANTERIOR AO REGISTRO",IF((B142+E142-I142)*24&lt;Parâmetros!$B$5,"ANTECEDÊNCIA INSUFICIENTE",IF(B142+E142-I142&gt;Parâmetros!$B$6,"FORA DA JANELA","OK"))),"REVISAR DADOS"))</f>
        <v/>
      </c>
      <c r="O142" s="21">
        <f>IF(H142="","",IF(H142="Cancelada",IF(OR(B142="",E142="",I142="",J142="",K142=""),"DADOS INCOMPLETOS",IFERROR(IF(J142&lt;I142,"ANTES DO REGISTRO",IF(J142&gt;B142+E142,"APÓS O INÍCIO",IF((B142+E142-J142)*24&lt;Parâmetros!$B$8,"FORA DO PRAZO","OK"))),"REVISAR DADOS")),IF(OR(J142&lt;&gt;"",K142&lt;&gt;""),"LIMPAR CANCELAMENTO","OK")))</f>
        <v/>
      </c>
      <c r="P142" s="18">
        <f>IF(COUNTA(A142:C142,G142:K142)=0,"",IF(COUNTA(A142:C142,G142:I142)&lt;6,"INCOMPLETA",IFERROR(IF(VLOOKUP(C142,Faixas!$A$5:$E$44,5,FALSE)&lt;&gt;"Sim","REVISAR FAIXA",IF(H142="Cancelada",IF(O142="OK","CANCELADA","REVISAR CANCELAMENTO"),IF(O142&lt;&gt;"OK","REVISAR CANCELAMENTO",IF(L142="CONFLITO","BLOQUEAR: CONFLITO",IF(M142&lt;&gt;"OK","REVISAR LIMITE",IF(N142&lt;&gt;"OK","REVISAR PRAZO",IF(H142="Solicitada","ANALISAR SOLICITAÇÃO","CONFIRMADA"))))))),"REVISAR FAIXA")))</f>
        <v/>
      </c>
    </row>
    <row r="143" ht="25" customHeight="1">
      <c r="A143" s="15" t="n"/>
      <c r="B143" s="16" t="n"/>
      <c r="C143" s="17" t="n"/>
      <c r="D143" s="18">
        <f>IF(C143="","",IFERROR(VLOOKUP(C143,Faixas!$A$5:$E$44,2,FALSE),"CÓDIGO INVÁLIDO"))</f>
        <v/>
      </c>
      <c r="E143" s="19">
        <f>IF(C143="","",IFERROR(VLOOKUP(C143,Faixas!$A$5:$E$44,3,FALSE),""))</f>
        <v/>
      </c>
      <c r="F143" s="19">
        <f>IF(C143="","",IFERROR(VLOOKUP(C143,Faixas!$A$5:$E$44,4,FALSE),""))</f>
        <v/>
      </c>
      <c r="G143" s="15" t="n"/>
      <c r="H143" s="17" t="n"/>
      <c r="I143" s="20" t="n"/>
      <c r="J143" s="20" t="n"/>
      <c r="K143" s="15" t="n"/>
      <c r="L143" s="21">
        <f>IF(OR(B143="",C143="",H143=""),"",IF(H143="Cancelada","LIBERADA",IF(COUNTIFS($B$5:$B$204,B143,$C$5:$C$204,C143,$H$5:$H$204,"Confirmada")+COUNTIFS($B$5:$B$204,B143,$C$5:$C$204,C143,$H$5:$H$204,"Solicitada")&gt;1,"CONFLITO","OK")))</f>
        <v/>
      </c>
      <c r="M143" s="21">
        <f>IF(OR(B143="",G143="",H143=""),"",IF(H143="Cancelada","N/A",IF(COUNTIFS($B$5:$B$204,B143,$G$5:$G$204,G143,$H$5:$H$204,"Confirmada")+COUNTIFS($B$5:$B$204,B143,$G$5:$G$204,G143,$H$5:$H$204,"Solicitada")&gt;Parâmetros!$B$7,"ACIMA DO LIMITE","OK")))</f>
        <v/>
      </c>
      <c r="N143" s="21">
        <f>IF(OR(B143="",E143="",I143=""),"",IFERROR(IF(B143+E143&lt;I143,"USO ANTERIOR AO REGISTRO",IF((B143+E143-I143)*24&lt;Parâmetros!$B$5,"ANTECEDÊNCIA INSUFICIENTE",IF(B143+E143-I143&gt;Parâmetros!$B$6,"FORA DA JANELA","OK"))),"REVISAR DADOS"))</f>
        <v/>
      </c>
      <c r="O143" s="21">
        <f>IF(H143="","",IF(H143="Cancelada",IF(OR(B143="",E143="",I143="",J143="",K143=""),"DADOS INCOMPLETOS",IFERROR(IF(J143&lt;I143,"ANTES DO REGISTRO",IF(J143&gt;B143+E143,"APÓS O INÍCIO",IF((B143+E143-J143)*24&lt;Parâmetros!$B$8,"FORA DO PRAZO","OK"))),"REVISAR DADOS")),IF(OR(J143&lt;&gt;"",K143&lt;&gt;""),"LIMPAR CANCELAMENTO","OK")))</f>
        <v/>
      </c>
      <c r="P143" s="18">
        <f>IF(COUNTA(A143:C143,G143:K143)=0,"",IF(COUNTA(A143:C143,G143:I143)&lt;6,"INCOMPLETA",IFERROR(IF(VLOOKUP(C143,Faixas!$A$5:$E$44,5,FALSE)&lt;&gt;"Sim","REVISAR FAIXA",IF(H143="Cancelada",IF(O143="OK","CANCELADA","REVISAR CANCELAMENTO"),IF(O143&lt;&gt;"OK","REVISAR CANCELAMENTO",IF(L143="CONFLITO","BLOQUEAR: CONFLITO",IF(M143&lt;&gt;"OK","REVISAR LIMITE",IF(N143&lt;&gt;"OK","REVISAR PRAZO",IF(H143="Solicitada","ANALISAR SOLICITAÇÃO","CONFIRMADA"))))))),"REVISAR FAIXA")))</f>
        <v/>
      </c>
    </row>
    <row r="144" ht="25" customHeight="1">
      <c r="A144" s="15" t="n"/>
      <c r="B144" s="16" t="n"/>
      <c r="C144" s="17" t="n"/>
      <c r="D144" s="18">
        <f>IF(C144="","",IFERROR(VLOOKUP(C144,Faixas!$A$5:$E$44,2,FALSE),"CÓDIGO INVÁLIDO"))</f>
        <v/>
      </c>
      <c r="E144" s="19">
        <f>IF(C144="","",IFERROR(VLOOKUP(C144,Faixas!$A$5:$E$44,3,FALSE),""))</f>
        <v/>
      </c>
      <c r="F144" s="19">
        <f>IF(C144="","",IFERROR(VLOOKUP(C144,Faixas!$A$5:$E$44,4,FALSE),""))</f>
        <v/>
      </c>
      <c r="G144" s="15" t="n"/>
      <c r="H144" s="17" t="n"/>
      <c r="I144" s="20" t="n"/>
      <c r="J144" s="20" t="n"/>
      <c r="K144" s="15" t="n"/>
      <c r="L144" s="21">
        <f>IF(OR(B144="",C144="",H144=""),"",IF(H144="Cancelada","LIBERADA",IF(COUNTIFS($B$5:$B$204,B144,$C$5:$C$204,C144,$H$5:$H$204,"Confirmada")+COUNTIFS($B$5:$B$204,B144,$C$5:$C$204,C144,$H$5:$H$204,"Solicitada")&gt;1,"CONFLITO","OK")))</f>
        <v/>
      </c>
      <c r="M144" s="21">
        <f>IF(OR(B144="",G144="",H144=""),"",IF(H144="Cancelada","N/A",IF(COUNTIFS($B$5:$B$204,B144,$G$5:$G$204,G144,$H$5:$H$204,"Confirmada")+COUNTIFS($B$5:$B$204,B144,$G$5:$G$204,G144,$H$5:$H$204,"Solicitada")&gt;Parâmetros!$B$7,"ACIMA DO LIMITE","OK")))</f>
        <v/>
      </c>
      <c r="N144" s="21">
        <f>IF(OR(B144="",E144="",I144=""),"",IFERROR(IF(B144+E144&lt;I144,"USO ANTERIOR AO REGISTRO",IF((B144+E144-I144)*24&lt;Parâmetros!$B$5,"ANTECEDÊNCIA INSUFICIENTE",IF(B144+E144-I144&gt;Parâmetros!$B$6,"FORA DA JANELA","OK"))),"REVISAR DADOS"))</f>
        <v/>
      </c>
      <c r="O144" s="21">
        <f>IF(H144="","",IF(H144="Cancelada",IF(OR(B144="",E144="",I144="",J144="",K144=""),"DADOS INCOMPLETOS",IFERROR(IF(J144&lt;I144,"ANTES DO REGISTRO",IF(J144&gt;B144+E144,"APÓS O INÍCIO",IF((B144+E144-J144)*24&lt;Parâmetros!$B$8,"FORA DO PRAZO","OK"))),"REVISAR DADOS")),IF(OR(J144&lt;&gt;"",K144&lt;&gt;""),"LIMPAR CANCELAMENTO","OK")))</f>
        <v/>
      </c>
      <c r="P144" s="18">
        <f>IF(COUNTA(A144:C144,G144:K144)=0,"",IF(COUNTA(A144:C144,G144:I144)&lt;6,"INCOMPLETA",IFERROR(IF(VLOOKUP(C144,Faixas!$A$5:$E$44,5,FALSE)&lt;&gt;"Sim","REVISAR FAIXA",IF(H144="Cancelada",IF(O144="OK","CANCELADA","REVISAR CANCELAMENTO"),IF(O144&lt;&gt;"OK","REVISAR CANCELAMENTO",IF(L144="CONFLITO","BLOQUEAR: CONFLITO",IF(M144&lt;&gt;"OK","REVISAR LIMITE",IF(N144&lt;&gt;"OK","REVISAR PRAZO",IF(H144="Solicitada","ANALISAR SOLICITAÇÃO","CONFIRMADA"))))))),"REVISAR FAIXA")))</f>
        <v/>
      </c>
    </row>
    <row r="145" ht="25" customHeight="1">
      <c r="A145" s="15" t="n"/>
      <c r="B145" s="16" t="n"/>
      <c r="C145" s="17" t="n"/>
      <c r="D145" s="18">
        <f>IF(C145="","",IFERROR(VLOOKUP(C145,Faixas!$A$5:$E$44,2,FALSE),"CÓDIGO INVÁLIDO"))</f>
        <v/>
      </c>
      <c r="E145" s="19">
        <f>IF(C145="","",IFERROR(VLOOKUP(C145,Faixas!$A$5:$E$44,3,FALSE),""))</f>
        <v/>
      </c>
      <c r="F145" s="19">
        <f>IF(C145="","",IFERROR(VLOOKUP(C145,Faixas!$A$5:$E$44,4,FALSE),""))</f>
        <v/>
      </c>
      <c r="G145" s="15" t="n"/>
      <c r="H145" s="17" t="n"/>
      <c r="I145" s="20" t="n"/>
      <c r="J145" s="20" t="n"/>
      <c r="K145" s="15" t="n"/>
      <c r="L145" s="21">
        <f>IF(OR(B145="",C145="",H145=""),"",IF(H145="Cancelada","LIBERADA",IF(COUNTIFS($B$5:$B$204,B145,$C$5:$C$204,C145,$H$5:$H$204,"Confirmada")+COUNTIFS($B$5:$B$204,B145,$C$5:$C$204,C145,$H$5:$H$204,"Solicitada")&gt;1,"CONFLITO","OK")))</f>
        <v/>
      </c>
      <c r="M145" s="21">
        <f>IF(OR(B145="",G145="",H145=""),"",IF(H145="Cancelada","N/A",IF(COUNTIFS($B$5:$B$204,B145,$G$5:$G$204,G145,$H$5:$H$204,"Confirmada")+COUNTIFS($B$5:$B$204,B145,$G$5:$G$204,G145,$H$5:$H$204,"Solicitada")&gt;Parâmetros!$B$7,"ACIMA DO LIMITE","OK")))</f>
        <v/>
      </c>
      <c r="N145" s="21">
        <f>IF(OR(B145="",E145="",I145=""),"",IFERROR(IF(B145+E145&lt;I145,"USO ANTERIOR AO REGISTRO",IF((B145+E145-I145)*24&lt;Parâmetros!$B$5,"ANTECEDÊNCIA INSUFICIENTE",IF(B145+E145-I145&gt;Parâmetros!$B$6,"FORA DA JANELA","OK"))),"REVISAR DADOS"))</f>
        <v/>
      </c>
      <c r="O145" s="21">
        <f>IF(H145="","",IF(H145="Cancelada",IF(OR(B145="",E145="",I145="",J145="",K145=""),"DADOS INCOMPLETOS",IFERROR(IF(J145&lt;I145,"ANTES DO REGISTRO",IF(J145&gt;B145+E145,"APÓS O INÍCIO",IF((B145+E145-J145)*24&lt;Parâmetros!$B$8,"FORA DO PRAZO","OK"))),"REVISAR DADOS")),IF(OR(J145&lt;&gt;"",K145&lt;&gt;""),"LIMPAR CANCELAMENTO","OK")))</f>
        <v/>
      </c>
      <c r="P145" s="18">
        <f>IF(COUNTA(A145:C145,G145:K145)=0,"",IF(COUNTA(A145:C145,G145:I145)&lt;6,"INCOMPLETA",IFERROR(IF(VLOOKUP(C145,Faixas!$A$5:$E$44,5,FALSE)&lt;&gt;"Sim","REVISAR FAIXA",IF(H145="Cancelada",IF(O145="OK","CANCELADA","REVISAR CANCELAMENTO"),IF(O145&lt;&gt;"OK","REVISAR CANCELAMENTO",IF(L145="CONFLITO","BLOQUEAR: CONFLITO",IF(M145&lt;&gt;"OK","REVISAR LIMITE",IF(N145&lt;&gt;"OK","REVISAR PRAZO",IF(H145="Solicitada","ANALISAR SOLICITAÇÃO","CONFIRMADA"))))))),"REVISAR FAIXA")))</f>
        <v/>
      </c>
    </row>
    <row r="146" ht="25" customHeight="1">
      <c r="A146" s="15" t="n"/>
      <c r="B146" s="16" t="n"/>
      <c r="C146" s="17" t="n"/>
      <c r="D146" s="18">
        <f>IF(C146="","",IFERROR(VLOOKUP(C146,Faixas!$A$5:$E$44,2,FALSE),"CÓDIGO INVÁLIDO"))</f>
        <v/>
      </c>
      <c r="E146" s="19">
        <f>IF(C146="","",IFERROR(VLOOKUP(C146,Faixas!$A$5:$E$44,3,FALSE),""))</f>
        <v/>
      </c>
      <c r="F146" s="19">
        <f>IF(C146="","",IFERROR(VLOOKUP(C146,Faixas!$A$5:$E$44,4,FALSE),""))</f>
        <v/>
      </c>
      <c r="G146" s="15" t="n"/>
      <c r="H146" s="17" t="n"/>
      <c r="I146" s="20" t="n"/>
      <c r="J146" s="20" t="n"/>
      <c r="K146" s="15" t="n"/>
      <c r="L146" s="21">
        <f>IF(OR(B146="",C146="",H146=""),"",IF(H146="Cancelada","LIBERADA",IF(COUNTIFS($B$5:$B$204,B146,$C$5:$C$204,C146,$H$5:$H$204,"Confirmada")+COUNTIFS($B$5:$B$204,B146,$C$5:$C$204,C146,$H$5:$H$204,"Solicitada")&gt;1,"CONFLITO","OK")))</f>
        <v/>
      </c>
      <c r="M146" s="21">
        <f>IF(OR(B146="",G146="",H146=""),"",IF(H146="Cancelada","N/A",IF(COUNTIFS($B$5:$B$204,B146,$G$5:$G$204,G146,$H$5:$H$204,"Confirmada")+COUNTIFS($B$5:$B$204,B146,$G$5:$G$204,G146,$H$5:$H$204,"Solicitada")&gt;Parâmetros!$B$7,"ACIMA DO LIMITE","OK")))</f>
        <v/>
      </c>
      <c r="N146" s="21">
        <f>IF(OR(B146="",E146="",I146=""),"",IFERROR(IF(B146+E146&lt;I146,"USO ANTERIOR AO REGISTRO",IF((B146+E146-I146)*24&lt;Parâmetros!$B$5,"ANTECEDÊNCIA INSUFICIENTE",IF(B146+E146-I146&gt;Parâmetros!$B$6,"FORA DA JANELA","OK"))),"REVISAR DADOS"))</f>
        <v/>
      </c>
      <c r="O146" s="21">
        <f>IF(H146="","",IF(H146="Cancelada",IF(OR(B146="",E146="",I146="",J146="",K146=""),"DADOS INCOMPLETOS",IFERROR(IF(J146&lt;I146,"ANTES DO REGISTRO",IF(J146&gt;B146+E146,"APÓS O INÍCIO",IF((B146+E146-J146)*24&lt;Parâmetros!$B$8,"FORA DO PRAZO","OK"))),"REVISAR DADOS")),IF(OR(J146&lt;&gt;"",K146&lt;&gt;""),"LIMPAR CANCELAMENTO","OK")))</f>
        <v/>
      </c>
      <c r="P146" s="18">
        <f>IF(COUNTA(A146:C146,G146:K146)=0,"",IF(COUNTA(A146:C146,G146:I146)&lt;6,"INCOMPLETA",IFERROR(IF(VLOOKUP(C146,Faixas!$A$5:$E$44,5,FALSE)&lt;&gt;"Sim","REVISAR FAIXA",IF(H146="Cancelada",IF(O146="OK","CANCELADA","REVISAR CANCELAMENTO"),IF(O146&lt;&gt;"OK","REVISAR CANCELAMENTO",IF(L146="CONFLITO","BLOQUEAR: CONFLITO",IF(M146&lt;&gt;"OK","REVISAR LIMITE",IF(N146&lt;&gt;"OK","REVISAR PRAZO",IF(H146="Solicitada","ANALISAR SOLICITAÇÃO","CONFIRMADA"))))))),"REVISAR FAIXA")))</f>
        <v/>
      </c>
    </row>
    <row r="147" ht="25" customHeight="1">
      <c r="A147" s="15" t="n"/>
      <c r="B147" s="16" t="n"/>
      <c r="C147" s="17" t="n"/>
      <c r="D147" s="18">
        <f>IF(C147="","",IFERROR(VLOOKUP(C147,Faixas!$A$5:$E$44,2,FALSE),"CÓDIGO INVÁLIDO"))</f>
        <v/>
      </c>
      <c r="E147" s="19">
        <f>IF(C147="","",IFERROR(VLOOKUP(C147,Faixas!$A$5:$E$44,3,FALSE),""))</f>
        <v/>
      </c>
      <c r="F147" s="19">
        <f>IF(C147="","",IFERROR(VLOOKUP(C147,Faixas!$A$5:$E$44,4,FALSE),""))</f>
        <v/>
      </c>
      <c r="G147" s="15" t="n"/>
      <c r="H147" s="17" t="n"/>
      <c r="I147" s="20" t="n"/>
      <c r="J147" s="20" t="n"/>
      <c r="K147" s="15" t="n"/>
      <c r="L147" s="21">
        <f>IF(OR(B147="",C147="",H147=""),"",IF(H147="Cancelada","LIBERADA",IF(COUNTIFS($B$5:$B$204,B147,$C$5:$C$204,C147,$H$5:$H$204,"Confirmada")+COUNTIFS($B$5:$B$204,B147,$C$5:$C$204,C147,$H$5:$H$204,"Solicitada")&gt;1,"CONFLITO","OK")))</f>
        <v/>
      </c>
      <c r="M147" s="21">
        <f>IF(OR(B147="",G147="",H147=""),"",IF(H147="Cancelada","N/A",IF(COUNTIFS($B$5:$B$204,B147,$G$5:$G$204,G147,$H$5:$H$204,"Confirmada")+COUNTIFS($B$5:$B$204,B147,$G$5:$G$204,G147,$H$5:$H$204,"Solicitada")&gt;Parâmetros!$B$7,"ACIMA DO LIMITE","OK")))</f>
        <v/>
      </c>
      <c r="N147" s="21">
        <f>IF(OR(B147="",E147="",I147=""),"",IFERROR(IF(B147+E147&lt;I147,"USO ANTERIOR AO REGISTRO",IF((B147+E147-I147)*24&lt;Parâmetros!$B$5,"ANTECEDÊNCIA INSUFICIENTE",IF(B147+E147-I147&gt;Parâmetros!$B$6,"FORA DA JANELA","OK"))),"REVISAR DADOS"))</f>
        <v/>
      </c>
      <c r="O147" s="21">
        <f>IF(H147="","",IF(H147="Cancelada",IF(OR(B147="",E147="",I147="",J147="",K147=""),"DADOS INCOMPLETOS",IFERROR(IF(J147&lt;I147,"ANTES DO REGISTRO",IF(J147&gt;B147+E147,"APÓS O INÍCIO",IF((B147+E147-J147)*24&lt;Parâmetros!$B$8,"FORA DO PRAZO","OK"))),"REVISAR DADOS")),IF(OR(J147&lt;&gt;"",K147&lt;&gt;""),"LIMPAR CANCELAMENTO","OK")))</f>
        <v/>
      </c>
      <c r="P147" s="18">
        <f>IF(COUNTA(A147:C147,G147:K147)=0,"",IF(COUNTA(A147:C147,G147:I147)&lt;6,"INCOMPLETA",IFERROR(IF(VLOOKUP(C147,Faixas!$A$5:$E$44,5,FALSE)&lt;&gt;"Sim","REVISAR FAIXA",IF(H147="Cancelada",IF(O147="OK","CANCELADA","REVISAR CANCELAMENTO"),IF(O147&lt;&gt;"OK","REVISAR CANCELAMENTO",IF(L147="CONFLITO","BLOQUEAR: CONFLITO",IF(M147&lt;&gt;"OK","REVISAR LIMITE",IF(N147&lt;&gt;"OK","REVISAR PRAZO",IF(H147="Solicitada","ANALISAR SOLICITAÇÃO","CONFIRMADA"))))))),"REVISAR FAIXA")))</f>
        <v/>
      </c>
    </row>
    <row r="148" ht="25" customHeight="1">
      <c r="A148" s="15" t="n"/>
      <c r="B148" s="16" t="n"/>
      <c r="C148" s="17" t="n"/>
      <c r="D148" s="18">
        <f>IF(C148="","",IFERROR(VLOOKUP(C148,Faixas!$A$5:$E$44,2,FALSE),"CÓDIGO INVÁLIDO"))</f>
        <v/>
      </c>
      <c r="E148" s="19">
        <f>IF(C148="","",IFERROR(VLOOKUP(C148,Faixas!$A$5:$E$44,3,FALSE),""))</f>
        <v/>
      </c>
      <c r="F148" s="19">
        <f>IF(C148="","",IFERROR(VLOOKUP(C148,Faixas!$A$5:$E$44,4,FALSE),""))</f>
        <v/>
      </c>
      <c r="G148" s="15" t="n"/>
      <c r="H148" s="17" t="n"/>
      <c r="I148" s="20" t="n"/>
      <c r="J148" s="20" t="n"/>
      <c r="K148" s="15" t="n"/>
      <c r="L148" s="21">
        <f>IF(OR(B148="",C148="",H148=""),"",IF(H148="Cancelada","LIBERADA",IF(COUNTIFS($B$5:$B$204,B148,$C$5:$C$204,C148,$H$5:$H$204,"Confirmada")+COUNTIFS($B$5:$B$204,B148,$C$5:$C$204,C148,$H$5:$H$204,"Solicitada")&gt;1,"CONFLITO","OK")))</f>
        <v/>
      </c>
      <c r="M148" s="21">
        <f>IF(OR(B148="",G148="",H148=""),"",IF(H148="Cancelada","N/A",IF(COUNTIFS($B$5:$B$204,B148,$G$5:$G$204,G148,$H$5:$H$204,"Confirmada")+COUNTIFS($B$5:$B$204,B148,$G$5:$G$204,G148,$H$5:$H$204,"Solicitada")&gt;Parâmetros!$B$7,"ACIMA DO LIMITE","OK")))</f>
        <v/>
      </c>
      <c r="N148" s="21">
        <f>IF(OR(B148="",E148="",I148=""),"",IFERROR(IF(B148+E148&lt;I148,"USO ANTERIOR AO REGISTRO",IF((B148+E148-I148)*24&lt;Parâmetros!$B$5,"ANTECEDÊNCIA INSUFICIENTE",IF(B148+E148-I148&gt;Parâmetros!$B$6,"FORA DA JANELA","OK"))),"REVISAR DADOS"))</f>
        <v/>
      </c>
      <c r="O148" s="21">
        <f>IF(H148="","",IF(H148="Cancelada",IF(OR(B148="",E148="",I148="",J148="",K148=""),"DADOS INCOMPLETOS",IFERROR(IF(J148&lt;I148,"ANTES DO REGISTRO",IF(J148&gt;B148+E148,"APÓS O INÍCIO",IF((B148+E148-J148)*24&lt;Parâmetros!$B$8,"FORA DO PRAZO","OK"))),"REVISAR DADOS")),IF(OR(J148&lt;&gt;"",K148&lt;&gt;""),"LIMPAR CANCELAMENTO","OK")))</f>
        <v/>
      </c>
      <c r="P148" s="18">
        <f>IF(COUNTA(A148:C148,G148:K148)=0,"",IF(COUNTA(A148:C148,G148:I148)&lt;6,"INCOMPLETA",IFERROR(IF(VLOOKUP(C148,Faixas!$A$5:$E$44,5,FALSE)&lt;&gt;"Sim","REVISAR FAIXA",IF(H148="Cancelada",IF(O148="OK","CANCELADA","REVISAR CANCELAMENTO"),IF(O148&lt;&gt;"OK","REVISAR CANCELAMENTO",IF(L148="CONFLITO","BLOQUEAR: CONFLITO",IF(M148&lt;&gt;"OK","REVISAR LIMITE",IF(N148&lt;&gt;"OK","REVISAR PRAZO",IF(H148="Solicitada","ANALISAR SOLICITAÇÃO","CONFIRMADA"))))))),"REVISAR FAIXA")))</f>
        <v/>
      </c>
    </row>
    <row r="149" ht="25" customHeight="1">
      <c r="A149" s="15" t="n"/>
      <c r="B149" s="16" t="n"/>
      <c r="C149" s="17" t="n"/>
      <c r="D149" s="18">
        <f>IF(C149="","",IFERROR(VLOOKUP(C149,Faixas!$A$5:$E$44,2,FALSE),"CÓDIGO INVÁLIDO"))</f>
        <v/>
      </c>
      <c r="E149" s="19">
        <f>IF(C149="","",IFERROR(VLOOKUP(C149,Faixas!$A$5:$E$44,3,FALSE),""))</f>
        <v/>
      </c>
      <c r="F149" s="19">
        <f>IF(C149="","",IFERROR(VLOOKUP(C149,Faixas!$A$5:$E$44,4,FALSE),""))</f>
        <v/>
      </c>
      <c r="G149" s="15" t="n"/>
      <c r="H149" s="17" t="n"/>
      <c r="I149" s="20" t="n"/>
      <c r="J149" s="20" t="n"/>
      <c r="K149" s="15" t="n"/>
      <c r="L149" s="21">
        <f>IF(OR(B149="",C149="",H149=""),"",IF(H149="Cancelada","LIBERADA",IF(COUNTIFS($B$5:$B$204,B149,$C$5:$C$204,C149,$H$5:$H$204,"Confirmada")+COUNTIFS($B$5:$B$204,B149,$C$5:$C$204,C149,$H$5:$H$204,"Solicitada")&gt;1,"CONFLITO","OK")))</f>
        <v/>
      </c>
      <c r="M149" s="21">
        <f>IF(OR(B149="",G149="",H149=""),"",IF(H149="Cancelada","N/A",IF(COUNTIFS($B$5:$B$204,B149,$G$5:$G$204,G149,$H$5:$H$204,"Confirmada")+COUNTIFS($B$5:$B$204,B149,$G$5:$G$204,G149,$H$5:$H$204,"Solicitada")&gt;Parâmetros!$B$7,"ACIMA DO LIMITE","OK")))</f>
        <v/>
      </c>
      <c r="N149" s="21">
        <f>IF(OR(B149="",E149="",I149=""),"",IFERROR(IF(B149+E149&lt;I149,"USO ANTERIOR AO REGISTRO",IF((B149+E149-I149)*24&lt;Parâmetros!$B$5,"ANTECEDÊNCIA INSUFICIENTE",IF(B149+E149-I149&gt;Parâmetros!$B$6,"FORA DA JANELA","OK"))),"REVISAR DADOS"))</f>
        <v/>
      </c>
      <c r="O149" s="21">
        <f>IF(H149="","",IF(H149="Cancelada",IF(OR(B149="",E149="",I149="",J149="",K149=""),"DADOS INCOMPLETOS",IFERROR(IF(J149&lt;I149,"ANTES DO REGISTRO",IF(J149&gt;B149+E149,"APÓS O INÍCIO",IF((B149+E149-J149)*24&lt;Parâmetros!$B$8,"FORA DO PRAZO","OK"))),"REVISAR DADOS")),IF(OR(J149&lt;&gt;"",K149&lt;&gt;""),"LIMPAR CANCELAMENTO","OK")))</f>
        <v/>
      </c>
      <c r="P149" s="18">
        <f>IF(COUNTA(A149:C149,G149:K149)=0,"",IF(COUNTA(A149:C149,G149:I149)&lt;6,"INCOMPLETA",IFERROR(IF(VLOOKUP(C149,Faixas!$A$5:$E$44,5,FALSE)&lt;&gt;"Sim","REVISAR FAIXA",IF(H149="Cancelada",IF(O149="OK","CANCELADA","REVISAR CANCELAMENTO"),IF(O149&lt;&gt;"OK","REVISAR CANCELAMENTO",IF(L149="CONFLITO","BLOQUEAR: CONFLITO",IF(M149&lt;&gt;"OK","REVISAR LIMITE",IF(N149&lt;&gt;"OK","REVISAR PRAZO",IF(H149="Solicitada","ANALISAR SOLICITAÇÃO","CONFIRMADA"))))))),"REVISAR FAIXA")))</f>
        <v/>
      </c>
    </row>
    <row r="150" ht="25" customHeight="1">
      <c r="A150" s="15" t="n"/>
      <c r="B150" s="16" t="n"/>
      <c r="C150" s="17" t="n"/>
      <c r="D150" s="18">
        <f>IF(C150="","",IFERROR(VLOOKUP(C150,Faixas!$A$5:$E$44,2,FALSE),"CÓDIGO INVÁLIDO"))</f>
        <v/>
      </c>
      <c r="E150" s="19">
        <f>IF(C150="","",IFERROR(VLOOKUP(C150,Faixas!$A$5:$E$44,3,FALSE),""))</f>
        <v/>
      </c>
      <c r="F150" s="19">
        <f>IF(C150="","",IFERROR(VLOOKUP(C150,Faixas!$A$5:$E$44,4,FALSE),""))</f>
        <v/>
      </c>
      <c r="G150" s="15" t="n"/>
      <c r="H150" s="17" t="n"/>
      <c r="I150" s="20" t="n"/>
      <c r="J150" s="20" t="n"/>
      <c r="K150" s="15" t="n"/>
      <c r="L150" s="21">
        <f>IF(OR(B150="",C150="",H150=""),"",IF(H150="Cancelada","LIBERADA",IF(COUNTIFS($B$5:$B$204,B150,$C$5:$C$204,C150,$H$5:$H$204,"Confirmada")+COUNTIFS($B$5:$B$204,B150,$C$5:$C$204,C150,$H$5:$H$204,"Solicitada")&gt;1,"CONFLITO","OK")))</f>
        <v/>
      </c>
      <c r="M150" s="21">
        <f>IF(OR(B150="",G150="",H150=""),"",IF(H150="Cancelada","N/A",IF(COUNTIFS($B$5:$B$204,B150,$G$5:$G$204,G150,$H$5:$H$204,"Confirmada")+COUNTIFS($B$5:$B$204,B150,$G$5:$G$204,G150,$H$5:$H$204,"Solicitada")&gt;Parâmetros!$B$7,"ACIMA DO LIMITE","OK")))</f>
        <v/>
      </c>
      <c r="N150" s="21">
        <f>IF(OR(B150="",E150="",I150=""),"",IFERROR(IF(B150+E150&lt;I150,"USO ANTERIOR AO REGISTRO",IF((B150+E150-I150)*24&lt;Parâmetros!$B$5,"ANTECEDÊNCIA INSUFICIENTE",IF(B150+E150-I150&gt;Parâmetros!$B$6,"FORA DA JANELA","OK"))),"REVISAR DADOS"))</f>
        <v/>
      </c>
      <c r="O150" s="21">
        <f>IF(H150="","",IF(H150="Cancelada",IF(OR(B150="",E150="",I150="",J150="",K150=""),"DADOS INCOMPLETOS",IFERROR(IF(J150&lt;I150,"ANTES DO REGISTRO",IF(J150&gt;B150+E150,"APÓS O INÍCIO",IF((B150+E150-J150)*24&lt;Parâmetros!$B$8,"FORA DO PRAZO","OK"))),"REVISAR DADOS")),IF(OR(J150&lt;&gt;"",K150&lt;&gt;""),"LIMPAR CANCELAMENTO","OK")))</f>
        <v/>
      </c>
      <c r="P150" s="18">
        <f>IF(COUNTA(A150:C150,G150:K150)=0,"",IF(COUNTA(A150:C150,G150:I150)&lt;6,"INCOMPLETA",IFERROR(IF(VLOOKUP(C150,Faixas!$A$5:$E$44,5,FALSE)&lt;&gt;"Sim","REVISAR FAIXA",IF(H150="Cancelada",IF(O150="OK","CANCELADA","REVISAR CANCELAMENTO"),IF(O150&lt;&gt;"OK","REVISAR CANCELAMENTO",IF(L150="CONFLITO","BLOQUEAR: CONFLITO",IF(M150&lt;&gt;"OK","REVISAR LIMITE",IF(N150&lt;&gt;"OK","REVISAR PRAZO",IF(H150="Solicitada","ANALISAR SOLICITAÇÃO","CONFIRMADA"))))))),"REVISAR FAIXA")))</f>
        <v/>
      </c>
    </row>
    <row r="151" ht="25" customHeight="1">
      <c r="A151" s="15" t="n"/>
      <c r="B151" s="16" t="n"/>
      <c r="C151" s="17" t="n"/>
      <c r="D151" s="18">
        <f>IF(C151="","",IFERROR(VLOOKUP(C151,Faixas!$A$5:$E$44,2,FALSE),"CÓDIGO INVÁLIDO"))</f>
        <v/>
      </c>
      <c r="E151" s="19">
        <f>IF(C151="","",IFERROR(VLOOKUP(C151,Faixas!$A$5:$E$44,3,FALSE),""))</f>
        <v/>
      </c>
      <c r="F151" s="19">
        <f>IF(C151="","",IFERROR(VLOOKUP(C151,Faixas!$A$5:$E$44,4,FALSE),""))</f>
        <v/>
      </c>
      <c r="G151" s="15" t="n"/>
      <c r="H151" s="17" t="n"/>
      <c r="I151" s="20" t="n"/>
      <c r="J151" s="20" t="n"/>
      <c r="K151" s="15" t="n"/>
      <c r="L151" s="21">
        <f>IF(OR(B151="",C151="",H151=""),"",IF(H151="Cancelada","LIBERADA",IF(COUNTIFS($B$5:$B$204,B151,$C$5:$C$204,C151,$H$5:$H$204,"Confirmada")+COUNTIFS($B$5:$B$204,B151,$C$5:$C$204,C151,$H$5:$H$204,"Solicitada")&gt;1,"CONFLITO","OK")))</f>
        <v/>
      </c>
      <c r="M151" s="21">
        <f>IF(OR(B151="",G151="",H151=""),"",IF(H151="Cancelada","N/A",IF(COUNTIFS($B$5:$B$204,B151,$G$5:$G$204,G151,$H$5:$H$204,"Confirmada")+COUNTIFS($B$5:$B$204,B151,$G$5:$G$204,G151,$H$5:$H$204,"Solicitada")&gt;Parâmetros!$B$7,"ACIMA DO LIMITE","OK")))</f>
        <v/>
      </c>
      <c r="N151" s="21">
        <f>IF(OR(B151="",E151="",I151=""),"",IFERROR(IF(B151+E151&lt;I151,"USO ANTERIOR AO REGISTRO",IF((B151+E151-I151)*24&lt;Parâmetros!$B$5,"ANTECEDÊNCIA INSUFICIENTE",IF(B151+E151-I151&gt;Parâmetros!$B$6,"FORA DA JANELA","OK"))),"REVISAR DADOS"))</f>
        <v/>
      </c>
      <c r="O151" s="21">
        <f>IF(H151="","",IF(H151="Cancelada",IF(OR(B151="",E151="",I151="",J151="",K151=""),"DADOS INCOMPLETOS",IFERROR(IF(J151&lt;I151,"ANTES DO REGISTRO",IF(J151&gt;B151+E151,"APÓS O INÍCIO",IF((B151+E151-J151)*24&lt;Parâmetros!$B$8,"FORA DO PRAZO","OK"))),"REVISAR DADOS")),IF(OR(J151&lt;&gt;"",K151&lt;&gt;""),"LIMPAR CANCELAMENTO","OK")))</f>
        <v/>
      </c>
      <c r="P151" s="18">
        <f>IF(COUNTA(A151:C151,G151:K151)=0,"",IF(COUNTA(A151:C151,G151:I151)&lt;6,"INCOMPLETA",IFERROR(IF(VLOOKUP(C151,Faixas!$A$5:$E$44,5,FALSE)&lt;&gt;"Sim","REVISAR FAIXA",IF(H151="Cancelada",IF(O151="OK","CANCELADA","REVISAR CANCELAMENTO"),IF(O151&lt;&gt;"OK","REVISAR CANCELAMENTO",IF(L151="CONFLITO","BLOQUEAR: CONFLITO",IF(M151&lt;&gt;"OK","REVISAR LIMITE",IF(N151&lt;&gt;"OK","REVISAR PRAZO",IF(H151="Solicitada","ANALISAR SOLICITAÇÃO","CONFIRMADA"))))))),"REVISAR FAIXA")))</f>
        <v/>
      </c>
    </row>
    <row r="152" ht="25" customHeight="1">
      <c r="A152" s="15" t="n"/>
      <c r="B152" s="16" t="n"/>
      <c r="C152" s="17" t="n"/>
      <c r="D152" s="18">
        <f>IF(C152="","",IFERROR(VLOOKUP(C152,Faixas!$A$5:$E$44,2,FALSE),"CÓDIGO INVÁLIDO"))</f>
        <v/>
      </c>
      <c r="E152" s="19">
        <f>IF(C152="","",IFERROR(VLOOKUP(C152,Faixas!$A$5:$E$44,3,FALSE),""))</f>
        <v/>
      </c>
      <c r="F152" s="19">
        <f>IF(C152="","",IFERROR(VLOOKUP(C152,Faixas!$A$5:$E$44,4,FALSE),""))</f>
        <v/>
      </c>
      <c r="G152" s="15" t="n"/>
      <c r="H152" s="17" t="n"/>
      <c r="I152" s="20" t="n"/>
      <c r="J152" s="20" t="n"/>
      <c r="K152" s="15" t="n"/>
      <c r="L152" s="21">
        <f>IF(OR(B152="",C152="",H152=""),"",IF(H152="Cancelada","LIBERADA",IF(COUNTIFS($B$5:$B$204,B152,$C$5:$C$204,C152,$H$5:$H$204,"Confirmada")+COUNTIFS($B$5:$B$204,B152,$C$5:$C$204,C152,$H$5:$H$204,"Solicitada")&gt;1,"CONFLITO","OK")))</f>
        <v/>
      </c>
      <c r="M152" s="21">
        <f>IF(OR(B152="",G152="",H152=""),"",IF(H152="Cancelada","N/A",IF(COUNTIFS($B$5:$B$204,B152,$G$5:$G$204,G152,$H$5:$H$204,"Confirmada")+COUNTIFS($B$5:$B$204,B152,$G$5:$G$204,G152,$H$5:$H$204,"Solicitada")&gt;Parâmetros!$B$7,"ACIMA DO LIMITE","OK")))</f>
        <v/>
      </c>
      <c r="N152" s="21">
        <f>IF(OR(B152="",E152="",I152=""),"",IFERROR(IF(B152+E152&lt;I152,"USO ANTERIOR AO REGISTRO",IF((B152+E152-I152)*24&lt;Parâmetros!$B$5,"ANTECEDÊNCIA INSUFICIENTE",IF(B152+E152-I152&gt;Parâmetros!$B$6,"FORA DA JANELA","OK"))),"REVISAR DADOS"))</f>
        <v/>
      </c>
      <c r="O152" s="21">
        <f>IF(H152="","",IF(H152="Cancelada",IF(OR(B152="",E152="",I152="",J152="",K152=""),"DADOS INCOMPLETOS",IFERROR(IF(J152&lt;I152,"ANTES DO REGISTRO",IF(J152&gt;B152+E152,"APÓS O INÍCIO",IF((B152+E152-J152)*24&lt;Parâmetros!$B$8,"FORA DO PRAZO","OK"))),"REVISAR DADOS")),IF(OR(J152&lt;&gt;"",K152&lt;&gt;""),"LIMPAR CANCELAMENTO","OK")))</f>
        <v/>
      </c>
      <c r="P152" s="18">
        <f>IF(COUNTA(A152:C152,G152:K152)=0,"",IF(COUNTA(A152:C152,G152:I152)&lt;6,"INCOMPLETA",IFERROR(IF(VLOOKUP(C152,Faixas!$A$5:$E$44,5,FALSE)&lt;&gt;"Sim","REVISAR FAIXA",IF(H152="Cancelada",IF(O152="OK","CANCELADA","REVISAR CANCELAMENTO"),IF(O152&lt;&gt;"OK","REVISAR CANCELAMENTO",IF(L152="CONFLITO","BLOQUEAR: CONFLITO",IF(M152&lt;&gt;"OK","REVISAR LIMITE",IF(N152&lt;&gt;"OK","REVISAR PRAZO",IF(H152="Solicitada","ANALISAR SOLICITAÇÃO","CONFIRMADA"))))))),"REVISAR FAIXA")))</f>
        <v/>
      </c>
    </row>
    <row r="153" ht="25" customHeight="1">
      <c r="A153" s="15" t="n"/>
      <c r="B153" s="16" t="n"/>
      <c r="C153" s="17" t="n"/>
      <c r="D153" s="18">
        <f>IF(C153="","",IFERROR(VLOOKUP(C153,Faixas!$A$5:$E$44,2,FALSE),"CÓDIGO INVÁLIDO"))</f>
        <v/>
      </c>
      <c r="E153" s="19">
        <f>IF(C153="","",IFERROR(VLOOKUP(C153,Faixas!$A$5:$E$44,3,FALSE),""))</f>
        <v/>
      </c>
      <c r="F153" s="19">
        <f>IF(C153="","",IFERROR(VLOOKUP(C153,Faixas!$A$5:$E$44,4,FALSE),""))</f>
        <v/>
      </c>
      <c r="G153" s="15" t="n"/>
      <c r="H153" s="17" t="n"/>
      <c r="I153" s="20" t="n"/>
      <c r="J153" s="20" t="n"/>
      <c r="K153" s="15" t="n"/>
      <c r="L153" s="21">
        <f>IF(OR(B153="",C153="",H153=""),"",IF(H153="Cancelada","LIBERADA",IF(COUNTIFS($B$5:$B$204,B153,$C$5:$C$204,C153,$H$5:$H$204,"Confirmada")+COUNTIFS($B$5:$B$204,B153,$C$5:$C$204,C153,$H$5:$H$204,"Solicitada")&gt;1,"CONFLITO","OK")))</f>
        <v/>
      </c>
      <c r="M153" s="21">
        <f>IF(OR(B153="",G153="",H153=""),"",IF(H153="Cancelada","N/A",IF(COUNTIFS($B$5:$B$204,B153,$G$5:$G$204,G153,$H$5:$H$204,"Confirmada")+COUNTIFS($B$5:$B$204,B153,$G$5:$G$204,G153,$H$5:$H$204,"Solicitada")&gt;Parâmetros!$B$7,"ACIMA DO LIMITE","OK")))</f>
        <v/>
      </c>
      <c r="N153" s="21">
        <f>IF(OR(B153="",E153="",I153=""),"",IFERROR(IF(B153+E153&lt;I153,"USO ANTERIOR AO REGISTRO",IF((B153+E153-I153)*24&lt;Parâmetros!$B$5,"ANTECEDÊNCIA INSUFICIENTE",IF(B153+E153-I153&gt;Parâmetros!$B$6,"FORA DA JANELA","OK"))),"REVISAR DADOS"))</f>
        <v/>
      </c>
      <c r="O153" s="21">
        <f>IF(H153="","",IF(H153="Cancelada",IF(OR(B153="",E153="",I153="",J153="",K153=""),"DADOS INCOMPLETOS",IFERROR(IF(J153&lt;I153,"ANTES DO REGISTRO",IF(J153&gt;B153+E153,"APÓS O INÍCIO",IF((B153+E153-J153)*24&lt;Parâmetros!$B$8,"FORA DO PRAZO","OK"))),"REVISAR DADOS")),IF(OR(J153&lt;&gt;"",K153&lt;&gt;""),"LIMPAR CANCELAMENTO","OK")))</f>
        <v/>
      </c>
      <c r="P153" s="18">
        <f>IF(COUNTA(A153:C153,G153:K153)=0,"",IF(COUNTA(A153:C153,G153:I153)&lt;6,"INCOMPLETA",IFERROR(IF(VLOOKUP(C153,Faixas!$A$5:$E$44,5,FALSE)&lt;&gt;"Sim","REVISAR FAIXA",IF(H153="Cancelada",IF(O153="OK","CANCELADA","REVISAR CANCELAMENTO"),IF(O153&lt;&gt;"OK","REVISAR CANCELAMENTO",IF(L153="CONFLITO","BLOQUEAR: CONFLITO",IF(M153&lt;&gt;"OK","REVISAR LIMITE",IF(N153&lt;&gt;"OK","REVISAR PRAZO",IF(H153="Solicitada","ANALISAR SOLICITAÇÃO","CONFIRMADA"))))))),"REVISAR FAIXA")))</f>
        <v/>
      </c>
    </row>
    <row r="154" ht="25" customHeight="1">
      <c r="A154" s="15" t="n"/>
      <c r="B154" s="16" t="n"/>
      <c r="C154" s="17" t="n"/>
      <c r="D154" s="18">
        <f>IF(C154="","",IFERROR(VLOOKUP(C154,Faixas!$A$5:$E$44,2,FALSE),"CÓDIGO INVÁLIDO"))</f>
        <v/>
      </c>
      <c r="E154" s="19">
        <f>IF(C154="","",IFERROR(VLOOKUP(C154,Faixas!$A$5:$E$44,3,FALSE),""))</f>
        <v/>
      </c>
      <c r="F154" s="19">
        <f>IF(C154="","",IFERROR(VLOOKUP(C154,Faixas!$A$5:$E$44,4,FALSE),""))</f>
        <v/>
      </c>
      <c r="G154" s="15" t="n"/>
      <c r="H154" s="17" t="n"/>
      <c r="I154" s="20" t="n"/>
      <c r="J154" s="20" t="n"/>
      <c r="K154" s="15" t="n"/>
      <c r="L154" s="21">
        <f>IF(OR(B154="",C154="",H154=""),"",IF(H154="Cancelada","LIBERADA",IF(COUNTIFS($B$5:$B$204,B154,$C$5:$C$204,C154,$H$5:$H$204,"Confirmada")+COUNTIFS($B$5:$B$204,B154,$C$5:$C$204,C154,$H$5:$H$204,"Solicitada")&gt;1,"CONFLITO","OK")))</f>
        <v/>
      </c>
      <c r="M154" s="21">
        <f>IF(OR(B154="",G154="",H154=""),"",IF(H154="Cancelada","N/A",IF(COUNTIFS($B$5:$B$204,B154,$G$5:$G$204,G154,$H$5:$H$204,"Confirmada")+COUNTIFS($B$5:$B$204,B154,$G$5:$G$204,G154,$H$5:$H$204,"Solicitada")&gt;Parâmetros!$B$7,"ACIMA DO LIMITE","OK")))</f>
        <v/>
      </c>
      <c r="N154" s="21">
        <f>IF(OR(B154="",E154="",I154=""),"",IFERROR(IF(B154+E154&lt;I154,"USO ANTERIOR AO REGISTRO",IF((B154+E154-I154)*24&lt;Parâmetros!$B$5,"ANTECEDÊNCIA INSUFICIENTE",IF(B154+E154-I154&gt;Parâmetros!$B$6,"FORA DA JANELA","OK"))),"REVISAR DADOS"))</f>
        <v/>
      </c>
      <c r="O154" s="21">
        <f>IF(H154="","",IF(H154="Cancelada",IF(OR(B154="",E154="",I154="",J154="",K154=""),"DADOS INCOMPLETOS",IFERROR(IF(J154&lt;I154,"ANTES DO REGISTRO",IF(J154&gt;B154+E154,"APÓS O INÍCIO",IF((B154+E154-J154)*24&lt;Parâmetros!$B$8,"FORA DO PRAZO","OK"))),"REVISAR DADOS")),IF(OR(J154&lt;&gt;"",K154&lt;&gt;""),"LIMPAR CANCELAMENTO","OK")))</f>
        <v/>
      </c>
      <c r="P154" s="18">
        <f>IF(COUNTA(A154:C154,G154:K154)=0,"",IF(COUNTA(A154:C154,G154:I154)&lt;6,"INCOMPLETA",IFERROR(IF(VLOOKUP(C154,Faixas!$A$5:$E$44,5,FALSE)&lt;&gt;"Sim","REVISAR FAIXA",IF(H154="Cancelada",IF(O154="OK","CANCELADA","REVISAR CANCELAMENTO"),IF(O154&lt;&gt;"OK","REVISAR CANCELAMENTO",IF(L154="CONFLITO","BLOQUEAR: CONFLITO",IF(M154&lt;&gt;"OK","REVISAR LIMITE",IF(N154&lt;&gt;"OK","REVISAR PRAZO",IF(H154="Solicitada","ANALISAR SOLICITAÇÃO","CONFIRMADA"))))))),"REVISAR FAIXA")))</f>
        <v/>
      </c>
    </row>
    <row r="155" ht="25" customHeight="1">
      <c r="A155" s="15" t="n"/>
      <c r="B155" s="16" t="n"/>
      <c r="C155" s="17" t="n"/>
      <c r="D155" s="18">
        <f>IF(C155="","",IFERROR(VLOOKUP(C155,Faixas!$A$5:$E$44,2,FALSE),"CÓDIGO INVÁLIDO"))</f>
        <v/>
      </c>
      <c r="E155" s="19">
        <f>IF(C155="","",IFERROR(VLOOKUP(C155,Faixas!$A$5:$E$44,3,FALSE),""))</f>
        <v/>
      </c>
      <c r="F155" s="19">
        <f>IF(C155="","",IFERROR(VLOOKUP(C155,Faixas!$A$5:$E$44,4,FALSE),""))</f>
        <v/>
      </c>
      <c r="G155" s="15" t="n"/>
      <c r="H155" s="17" t="n"/>
      <c r="I155" s="20" t="n"/>
      <c r="J155" s="20" t="n"/>
      <c r="K155" s="15" t="n"/>
      <c r="L155" s="21">
        <f>IF(OR(B155="",C155="",H155=""),"",IF(H155="Cancelada","LIBERADA",IF(COUNTIFS($B$5:$B$204,B155,$C$5:$C$204,C155,$H$5:$H$204,"Confirmada")+COUNTIFS($B$5:$B$204,B155,$C$5:$C$204,C155,$H$5:$H$204,"Solicitada")&gt;1,"CONFLITO","OK")))</f>
        <v/>
      </c>
      <c r="M155" s="21">
        <f>IF(OR(B155="",G155="",H155=""),"",IF(H155="Cancelada","N/A",IF(COUNTIFS($B$5:$B$204,B155,$G$5:$G$204,G155,$H$5:$H$204,"Confirmada")+COUNTIFS($B$5:$B$204,B155,$G$5:$G$204,G155,$H$5:$H$204,"Solicitada")&gt;Parâmetros!$B$7,"ACIMA DO LIMITE","OK")))</f>
        <v/>
      </c>
      <c r="N155" s="21">
        <f>IF(OR(B155="",E155="",I155=""),"",IFERROR(IF(B155+E155&lt;I155,"USO ANTERIOR AO REGISTRO",IF((B155+E155-I155)*24&lt;Parâmetros!$B$5,"ANTECEDÊNCIA INSUFICIENTE",IF(B155+E155-I155&gt;Parâmetros!$B$6,"FORA DA JANELA","OK"))),"REVISAR DADOS"))</f>
        <v/>
      </c>
      <c r="O155" s="21">
        <f>IF(H155="","",IF(H155="Cancelada",IF(OR(B155="",E155="",I155="",J155="",K155=""),"DADOS INCOMPLETOS",IFERROR(IF(J155&lt;I155,"ANTES DO REGISTRO",IF(J155&gt;B155+E155,"APÓS O INÍCIO",IF((B155+E155-J155)*24&lt;Parâmetros!$B$8,"FORA DO PRAZO","OK"))),"REVISAR DADOS")),IF(OR(J155&lt;&gt;"",K155&lt;&gt;""),"LIMPAR CANCELAMENTO","OK")))</f>
        <v/>
      </c>
      <c r="P155" s="18">
        <f>IF(COUNTA(A155:C155,G155:K155)=0,"",IF(COUNTA(A155:C155,G155:I155)&lt;6,"INCOMPLETA",IFERROR(IF(VLOOKUP(C155,Faixas!$A$5:$E$44,5,FALSE)&lt;&gt;"Sim","REVISAR FAIXA",IF(H155="Cancelada",IF(O155="OK","CANCELADA","REVISAR CANCELAMENTO"),IF(O155&lt;&gt;"OK","REVISAR CANCELAMENTO",IF(L155="CONFLITO","BLOQUEAR: CONFLITO",IF(M155&lt;&gt;"OK","REVISAR LIMITE",IF(N155&lt;&gt;"OK","REVISAR PRAZO",IF(H155="Solicitada","ANALISAR SOLICITAÇÃO","CONFIRMADA"))))))),"REVISAR FAIXA")))</f>
        <v/>
      </c>
    </row>
    <row r="156" ht="25" customHeight="1">
      <c r="A156" s="15" t="n"/>
      <c r="B156" s="16" t="n"/>
      <c r="C156" s="17" t="n"/>
      <c r="D156" s="18">
        <f>IF(C156="","",IFERROR(VLOOKUP(C156,Faixas!$A$5:$E$44,2,FALSE),"CÓDIGO INVÁLIDO"))</f>
        <v/>
      </c>
      <c r="E156" s="19">
        <f>IF(C156="","",IFERROR(VLOOKUP(C156,Faixas!$A$5:$E$44,3,FALSE),""))</f>
        <v/>
      </c>
      <c r="F156" s="19">
        <f>IF(C156="","",IFERROR(VLOOKUP(C156,Faixas!$A$5:$E$44,4,FALSE),""))</f>
        <v/>
      </c>
      <c r="G156" s="15" t="n"/>
      <c r="H156" s="17" t="n"/>
      <c r="I156" s="20" t="n"/>
      <c r="J156" s="20" t="n"/>
      <c r="K156" s="15" t="n"/>
      <c r="L156" s="21">
        <f>IF(OR(B156="",C156="",H156=""),"",IF(H156="Cancelada","LIBERADA",IF(COUNTIFS($B$5:$B$204,B156,$C$5:$C$204,C156,$H$5:$H$204,"Confirmada")+COUNTIFS($B$5:$B$204,B156,$C$5:$C$204,C156,$H$5:$H$204,"Solicitada")&gt;1,"CONFLITO","OK")))</f>
        <v/>
      </c>
      <c r="M156" s="21">
        <f>IF(OR(B156="",G156="",H156=""),"",IF(H156="Cancelada","N/A",IF(COUNTIFS($B$5:$B$204,B156,$G$5:$G$204,G156,$H$5:$H$204,"Confirmada")+COUNTIFS($B$5:$B$204,B156,$G$5:$G$204,G156,$H$5:$H$204,"Solicitada")&gt;Parâmetros!$B$7,"ACIMA DO LIMITE","OK")))</f>
        <v/>
      </c>
      <c r="N156" s="21">
        <f>IF(OR(B156="",E156="",I156=""),"",IFERROR(IF(B156+E156&lt;I156,"USO ANTERIOR AO REGISTRO",IF((B156+E156-I156)*24&lt;Parâmetros!$B$5,"ANTECEDÊNCIA INSUFICIENTE",IF(B156+E156-I156&gt;Parâmetros!$B$6,"FORA DA JANELA","OK"))),"REVISAR DADOS"))</f>
        <v/>
      </c>
      <c r="O156" s="21">
        <f>IF(H156="","",IF(H156="Cancelada",IF(OR(B156="",E156="",I156="",J156="",K156=""),"DADOS INCOMPLETOS",IFERROR(IF(J156&lt;I156,"ANTES DO REGISTRO",IF(J156&gt;B156+E156,"APÓS O INÍCIO",IF((B156+E156-J156)*24&lt;Parâmetros!$B$8,"FORA DO PRAZO","OK"))),"REVISAR DADOS")),IF(OR(J156&lt;&gt;"",K156&lt;&gt;""),"LIMPAR CANCELAMENTO","OK")))</f>
        <v/>
      </c>
      <c r="P156" s="18">
        <f>IF(COUNTA(A156:C156,G156:K156)=0,"",IF(COUNTA(A156:C156,G156:I156)&lt;6,"INCOMPLETA",IFERROR(IF(VLOOKUP(C156,Faixas!$A$5:$E$44,5,FALSE)&lt;&gt;"Sim","REVISAR FAIXA",IF(H156="Cancelada",IF(O156="OK","CANCELADA","REVISAR CANCELAMENTO"),IF(O156&lt;&gt;"OK","REVISAR CANCELAMENTO",IF(L156="CONFLITO","BLOQUEAR: CONFLITO",IF(M156&lt;&gt;"OK","REVISAR LIMITE",IF(N156&lt;&gt;"OK","REVISAR PRAZO",IF(H156="Solicitada","ANALISAR SOLICITAÇÃO","CONFIRMADA"))))))),"REVISAR FAIXA")))</f>
        <v/>
      </c>
    </row>
    <row r="157" ht="25" customHeight="1">
      <c r="A157" s="15" t="n"/>
      <c r="B157" s="16" t="n"/>
      <c r="C157" s="17" t="n"/>
      <c r="D157" s="18">
        <f>IF(C157="","",IFERROR(VLOOKUP(C157,Faixas!$A$5:$E$44,2,FALSE),"CÓDIGO INVÁLIDO"))</f>
        <v/>
      </c>
      <c r="E157" s="19">
        <f>IF(C157="","",IFERROR(VLOOKUP(C157,Faixas!$A$5:$E$44,3,FALSE),""))</f>
        <v/>
      </c>
      <c r="F157" s="19">
        <f>IF(C157="","",IFERROR(VLOOKUP(C157,Faixas!$A$5:$E$44,4,FALSE),""))</f>
        <v/>
      </c>
      <c r="G157" s="15" t="n"/>
      <c r="H157" s="17" t="n"/>
      <c r="I157" s="20" t="n"/>
      <c r="J157" s="20" t="n"/>
      <c r="K157" s="15" t="n"/>
      <c r="L157" s="21">
        <f>IF(OR(B157="",C157="",H157=""),"",IF(H157="Cancelada","LIBERADA",IF(COUNTIFS($B$5:$B$204,B157,$C$5:$C$204,C157,$H$5:$H$204,"Confirmada")+COUNTIFS($B$5:$B$204,B157,$C$5:$C$204,C157,$H$5:$H$204,"Solicitada")&gt;1,"CONFLITO","OK")))</f>
        <v/>
      </c>
      <c r="M157" s="21">
        <f>IF(OR(B157="",G157="",H157=""),"",IF(H157="Cancelada","N/A",IF(COUNTIFS($B$5:$B$204,B157,$G$5:$G$204,G157,$H$5:$H$204,"Confirmada")+COUNTIFS($B$5:$B$204,B157,$G$5:$G$204,G157,$H$5:$H$204,"Solicitada")&gt;Parâmetros!$B$7,"ACIMA DO LIMITE","OK")))</f>
        <v/>
      </c>
      <c r="N157" s="21">
        <f>IF(OR(B157="",E157="",I157=""),"",IFERROR(IF(B157+E157&lt;I157,"USO ANTERIOR AO REGISTRO",IF((B157+E157-I157)*24&lt;Parâmetros!$B$5,"ANTECEDÊNCIA INSUFICIENTE",IF(B157+E157-I157&gt;Parâmetros!$B$6,"FORA DA JANELA","OK"))),"REVISAR DADOS"))</f>
        <v/>
      </c>
      <c r="O157" s="21">
        <f>IF(H157="","",IF(H157="Cancelada",IF(OR(B157="",E157="",I157="",J157="",K157=""),"DADOS INCOMPLETOS",IFERROR(IF(J157&lt;I157,"ANTES DO REGISTRO",IF(J157&gt;B157+E157,"APÓS O INÍCIO",IF((B157+E157-J157)*24&lt;Parâmetros!$B$8,"FORA DO PRAZO","OK"))),"REVISAR DADOS")),IF(OR(J157&lt;&gt;"",K157&lt;&gt;""),"LIMPAR CANCELAMENTO","OK")))</f>
        <v/>
      </c>
      <c r="P157" s="18">
        <f>IF(COUNTA(A157:C157,G157:K157)=0,"",IF(COUNTA(A157:C157,G157:I157)&lt;6,"INCOMPLETA",IFERROR(IF(VLOOKUP(C157,Faixas!$A$5:$E$44,5,FALSE)&lt;&gt;"Sim","REVISAR FAIXA",IF(H157="Cancelada",IF(O157="OK","CANCELADA","REVISAR CANCELAMENTO"),IF(O157&lt;&gt;"OK","REVISAR CANCELAMENTO",IF(L157="CONFLITO","BLOQUEAR: CONFLITO",IF(M157&lt;&gt;"OK","REVISAR LIMITE",IF(N157&lt;&gt;"OK","REVISAR PRAZO",IF(H157="Solicitada","ANALISAR SOLICITAÇÃO","CONFIRMADA"))))))),"REVISAR FAIXA")))</f>
        <v/>
      </c>
    </row>
    <row r="158" ht="25" customHeight="1">
      <c r="A158" s="15" t="n"/>
      <c r="B158" s="16" t="n"/>
      <c r="C158" s="17" t="n"/>
      <c r="D158" s="18">
        <f>IF(C158="","",IFERROR(VLOOKUP(C158,Faixas!$A$5:$E$44,2,FALSE),"CÓDIGO INVÁLIDO"))</f>
        <v/>
      </c>
      <c r="E158" s="19">
        <f>IF(C158="","",IFERROR(VLOOKUP(C158,Faixas!$A$5:$E$44,3,FALSE),""))</f>
        <v/>
      </c>
      <c r="F158" s="19">
        <f>IF(C158="","",IFERROR(VLOOKUP(C158,Faixas!$A$5:$E$44,4,FALSE),""))</f>
        <v/>
      </c>
      <c r="G158" s="15" t="n"/>
      <c r="H158" s="17" t="n"/>
      <c r="I158" s="20" t="n"/>
      <c r="J158" s="20" t="n"/>
      <c r="K158" s="15" t="n"/>
      <c r="L158" s="21">
        <f>IF(OR(B158="",C158="",H158=""),"",IF(H158="Cancelada","LIBERADA",IF(COUNTIFS($B$5:$B$204,B158,$C$5:$C$204,C158,$H$5:$H$204,"Confirmada")+COUNTIFS($B$5:$B$204,B158,$C$5:$C$204,C158,$H$5:$H$204,"Solicitada")&gt;1,"CONFLITO","OK")))</f>
        <v/>
      </c>
      <c r="M158" s="21">
        <f>IF(OR(B158="",G158="",H158=""),"",IF(H158="Cancelada","N/A",IF(COUNTIFS($B$5:$B$204,B158,$G$5:$G$204,G158,$H$5:$H$204,"Confirmada")+COUNTIFS($B$5:$B$204,B158,$G$5:$G$204,G158,$H$5:$H$204,"Solicitada")&gt;Parâmetros!$B$7,"ACIMA DO LIMITE","OK")))</f>
        <v/>
      </c>
      <c r="N158" s="21">
        <f>IF(OR(B158="",E158="",I158=""),"",IFERROR(IF(B158+E158&lt;I158,"USO ANTERIOR AO REGISTRO",IF((B158+E158-I158)*24&lt;Parâmetros!$B$5,"ANTECEDÊNCIA INSUFICIENTE",IF(B158+E158-I158&gt;Parâmetros!$B$6,"FORA DA JANELA","OK"))),"REVISAR DADOS"))</f>
        <v/>
      </c>
      <c r="O158" s="21">
        <f>IF(H158="","",IF(H158="Cancelada",IF(OR(B158="",E158="",I158="",J158="",K158=""),"DADOS INCOMPLETOS",IFERROR(IF(J158&lt;I158,"ANTES DO REGISTRO",IF(J158&gt;B158+E158,"APÓS O INÍCIO",IF((B158+E158-J158)*24&lt;Parâmetros!$B$8,"FORA DO PRAZO","OK"))),"REVISAR DADOS")),IF(OR(J158&lt;&gt;"",K158&lt;&gt;""),"LIMPAR CANCELAMENTO","OK")))</f>
        <v/>
      </c>
      <c r="P158" s="18">
        <f>IF(COUNTA(A158:C158,G158:K158)=0,"",IF(COUNTA(A158:C158,G158:I158)&lt;6,"INCOMPLETA",IFERROR(IF(VLOOKUP(C158,Faixas!$A$5:$E$44,5,FALSE)&lt;&gt;"Sim","REVISAR FAIXA",IF(H158="Cancelada",IF(O158="OK","CANCELADA","REVISAR CANCELAMENTO"),IF(O158&lt;&gt;"OK","REVISAR CANCELAMENTO",IF(L158="CONFLITO","BLOQUEAR: CONFLITO",IF(M158&lt;&gt;"OK","REVISAR LIMITE",IF(N158&lt;&gt;"OK","REVISAR PRAZO",IF(H158="Solicitada","ANALISAR SOLICITAÇÃO","CONFIRMADA"))))))),"REVISAR FAIXA")))</f>
        <v/>
      </c>
    </row>
    <row r="159" ht="25" customHeight="1">
      <c r="A159" s="15" t="n"/>
      <c r="B159" s="16" t="n"/>
      <c r="C159" s="17" t="n"/>
      <c r="D159" s="18">
        <f>IF(C159="","",IFERROR(VLOOKUP(C159,Faixas!$A$5:$E$44,2,FALSE),"CÓDIGO INVÁLIDO"))</f>
        <v/>
      </c>
      <c r="E159" s="19">
        <f>IF(C159="","",IFERROR(VLOOKUP(C159,Faixas!$A$5:$E$44,3,FALSE),""))</f>
        <v/>
      </c>
      <c r="F159" s="19">
        <f>IF(C159="","",IFERROR(VLOOKUP(C159,Faixas!$A$5:$E$44,4,FALSE),""))</f>
        <v/>
      </c>
      <c r="G159" s="15" t="n"/>
      <c r="H159" s="17" t="n"/>
      <c r="I159" s="20" t="n"/>
      <c r="J159" s="20" t="n"/>
      <c r="K159" s="15" t="n"/>
      <c r="L159" s="21">
        <f>IF(OR(B159="",C159="",H159=""),"",IF(H159="Cancelada","LIBERADA",IF(COUNTIFS($B$5:$B$204,B159,$C$5:$C$204,C159,$H$5:$H$204,"Confirmada")+COUNTIFS($B$5:$B$204,B159,$C$5:$C$204,C159,$H$5:$H$204,"Solicitada")&gt;1,"CONFLITO","OK")))</f>
        <v/>
      </c>
      <c r="M159" s="21">
        <f>IF(OR(B159="",G159="",H159=""),"",IF(H159="Cancelada","N/A",IF(COUNTIFS($B$5:$B$204,B159,$G$5:$G$204,G159,$H$5:$H$204,"Confirmada")+COUNTIFS($B$5:$B$204,B159,$G$5:$G$204,G159,$H$5:$H$204,"Solicitada")&gt;Parâmetros!$B$7,"ACIMA DO LIMITE","OK")))</f>
        <v/>
      </c>
      <c r="N159" s="21">
        <f>IF(OR(B159="",E159="",I159=""),"",IFERROR(IF(B159+E159&lt;I159,"USO ANTERIOR AO REGISTRO",IF((B159+E159-I159)*24&lt;Parâmetros!$B$5,"ANTECEDÊNCIA INSUFICIENTE",IF(B159+E159-I159&gt;Parâmetros!$B$6,"FORA DA JANELA","OK"))),"REVISAR DADOS"))</f>
        <v/>
      </c>
      <c r="O159" s="21">
        <f>IF(H159="","",IF(H159="Cancelada",IF(OR(B159="",E159="",I159="",J159="",K159=""),"DADOS INCOMPLETOS",IFERROR(IF(J159&lt;I159,"ANTES DO REGISTRO",IF(J159&gt;B159+E159,"APÓS O INÍCIO",IF((B159+E159-J159)*24&lt;Parâmetros!$B$8,"FORA DO PRAZO","OK"))),"REVISAR DADOS")),IF(OR(J159&lt;&gt;"",K159&lt;&gt;""),"LIMPAR CANCELAMENTO","OK")))</f>
        <v/>
      </c>
      <c r="P159" s="18">
        <f>IF(COUNTA(A159:C159,G159:K159)=0,"",IF(COUNTA(A159:C159,G159:I159)&lt;6,"INCOMPLETA",IFERROR(IF(VLOOKUP(C159,Faixas!$A$5:$E$44,5,FALSE)&lt;&gt;"Sim","REVISAR FAIXA",IF(H159="Cancelada",IF(O159="OK","CANCELADA","REVISAR CANCELAMENTO"),IF(O159&lt;&gt;"OK","REVISAR CANCELAMENTO",IF(L159="CONFLITO","BLOQUEAR: CONFLITO",IF(M159&lt;&gt;"OK","REVISAR LIMITE",IF(N159&lt;&gt;"OK","REVISAR PRAZO",IF(H159="Solicitada","ANALISAR SOLICITAÇÃO","CONFIRMADA"))))))),"REVISAR FAIXA")))</f>
        <v/>
      </c>
    </row>
    <row r="160" ht="25" customHeight="1">
      <c r="A160" s="15" t="n"/>
      <c r="B160" s="16" t="n"/>
      <c r="C160" s="17" t="n"/>
      <c r="D160" s="18">
        <f>IF(C160="","",IFERROR(VLOOKUP(C160,Faixas!$A$5:$E$44,2,FALSE),"CÓDIGO INVÁLIDO"))</f>
        <v/>
      </c>
      <c r="E160" s="19">
        <f>IF(C160="","",IFERROR(VLOOKUP(C160,Faixas!$A$5:$E$44,3,FALSE),""))</f>
        <v/>
      </c>
      <c r="F160" s="19">
        <f>IF(C160="","",IFERROR(VLOOKUP(C160,Faixas!$A$5:$E$44,4,FALSE),""))</f>
        <v/>
      </c>
      <c r="G160" s="15" t="n"/>
      <c r="H160" s="17" t="n"/>
      <c r="I160" s="20" t="n"/>
      <c r="J160" s="20" t="n"/>
      <c r="K160" s="15" t="n"/>
      <c r="L160" s="21">
        <f>IF(OR(B160="",C160="",H160=""),"",IF(H160="Cancelada","LIBERADA",IF(COUNTIFS($B$5:$B$204,B160,$C$5:$C$204,C160,$H$5:$H$204,"Confirmada")+COUNTIFS($B$5:$B$204,B160,$C$5:$C$204,C160,$H$5:$H$204,"Solicitada")&gt;1,"CONFLITO","OK")))</f>
        <v/>
      </c>
      <c r="M160" s="21">
        <f>IF(OR(B160="",G160="",H160=""),"",IF(H160="Cancelada","N/A",IF(COUNTIFS($B$5:$B$204,B160,$G$5:$G$204,G160,$H$5:$H$204,"Confirmada")+COUNTIFS($B$5:$B$204,B160,$G$5:$G$204,G160,$H$5:$H$204,"Solicitada")&gt;Parâmetros!$B$7,"ACIMA DO LIMITE","OK")))</f>
        <v/>
      </c>
      <c r="N160" s="21">
        <f>IF(OR(B160="",E160="",I160=""),"",IFERROR(IF(B160+E160&lt;I160,"USO ANTERIOR AO REGISTRO",IF((B160+E160-I160)*24&lt;Parâmetros!$B$5,"ANTECEDÊNCIA INSUFICIENTE",IF(B160+E160-I160&gt;Parâmetros!$B$6,"FORA DA JANELA","OK"))),"REVISAR DADOS"))</f>
        <v/>
      </c>
      <c r="O160" s="21">
        <f>IF(H160="","",IF(H160="Cancelada",IF(OR(B160="",E160="",I160="",J160="",K160=""),"DADOS INCOMPLETOS",IFERROR(IF(J160&lt;I160,"ANTES DO REGISTRO",IF(J160&gt;B160+E160,"APÓS O INÍCIO",IF((B160+E160-J160)*24&lt;Parâmetros!$B$8,"FORA DO PRAZO","OK"))),"REVISAR DADOS")),IF(OR(J160&lt;&gt;"",K160&lt;&gt;""),"LIMPAR CANCELAMENTO","OK")))</f>
        <v/>
      </c>
      <c r="P160" s="18">
        <f>IF(COUNTA(A160:C160,G160:K160)=0,"",IF(COUNTA(A160:C160,G160:I160)&lt;6,"INCOMPLETA",IFERROR(IF(VLOOKUP(C160,Faixas!$A$5:$E$44,5,FALSE)&lt;&gt;"Sim","REVISAR FAIXA",IF(H160="Cancelada",IF(O160="OK","CANCELADA","REVISAR CANCELAMENTO"),IF(O160&lt;&gt;"OK","REVISAR CANCELAMENTO",IF(L160="CONFLITO","BLOQUEAR: CONFLITO",IF(M160&lt;&gt;"OK","REVISAR LIMITE",IF(N160&lt;&gt;"OK","REVISAR PRAZO",IF(H160="Solicitada","ANALISAR SOLICITAÇÃO","CONFIRMADA"))))))),"REVISAR FAIXA")))</f>
        <v/>
      </c>
    </row>
    <row r="161" ht="25" customHeight="1">
      <c r="A161" s="15" t="n"/>
      <c r="B161" s="16" t="n"/>
      <c r="C161" s="17" t="n"/>
      <c r="D161" s="18">
        <f>IF(C161="","",IFERROR(VLOOKUP(C161,Faixas!$A$5:$E$44,2,FALSE),"CÓDIGO INVÁLIDO"))</f>
        <v/>
      </c>
      <c r="E161" s="19">
        <f>IF(C161="","",IFERROR(VLOOKUP(C161,Faixas!$A$5:$E$44,3,FALSE),""))</f>
        <v/>
      </c>
      <c r="F161" s="19">
        <f>IF(C161="","",IFERROR(VLOOKUP(C161,Faixas!$A$5:$E$44,4,FALSE),""))</f>
        <v/>
      </c>
      <c r="G161" s="15" t="n"/>
      <c r="H161" s="17" t="n"/>
      <c r="I161" s="20" t="n"/>
      <c r="J161" s="20" t="n"/>
      <c r="K161" s="15" t="n"/>
      <c r="L161" s="21">
        <f>IF(OR(B161="",C161="",H161=""),"",IF(H161="Cancelada","LIBERADA",IF(COUNTIFS($B$5:$B$204,B161,$C$5:$C$204,C161,$H$5:$H$204,"Confirmada")+COUNTIFS($B$5:$B$204,B161,$C$5:$C$204,C161,$H$5:$H$204,"Solicitada")&gt;1,"CONFLITO","OK")))</f>
        <v/>
      </c>
      <c r="M161" s="21">
        <f>IF(OR(B161="",G161="",H161=""),"",IF(H161="Cancelada","N/A",IF(COUNTIFS($B$5:$B$204,B161,$G$5:$G$204,G161,$H$5:$H$204,"Confirmada")+COUNTIFS($B$5:$B$204,B161,$G$5:$G$204,G161,$H$5:$H$204,"Solicitada")&gt;Parâmetros!$B$7,"ACIMA DO LIMITE","OK")))</f>
        <v/>
      </c>
      <c r="N161" s="21">
        <f>IF(OR(B161="",E161="",I161=""),"",IFERROR(IF(B161+E161&lt;I161,"USO ANTERIOR AO REGISTRO",IF((B161+E161-I161)*24&lt;Parâmetros!$B$5,"ANTECEDÊNCIA INSUFICIENTE",IF(B161+E161-I161&gt;Parâmetros!$B$6,"FORA DA JANELA","OK"))),"REVISAR DADOS"))</f>
        <v/>
      </c>
      <c r="O161" s="21">
        <f>IF(H161="","",IF(H161="Cancelada",IF(OR(B161="",E161="",I161="",J161="",K161=""),"DADOS INCOMPLETOS",IFERROR(IF(J161&lt;I161,"ANTES DO REGISTRO",IF(J161&gt;B161+E161,"APÓS O INÍCIO",IF((B161+E161-J161)*24&lt;Parâmetros!$B$8,"FORA DO PRAZO","OK"))),"REVISAR DADOS")),IF(OR(J161&lt;&gt;"",K161&lt;&gt;""),"LIMPAR CANCELAMENTO","OK")))</f>
        <v/>
      </c>
      <c r="P161" s="18">
        <f>IF(COUNTA(A161:C161,G161:K161)=0,"",IF(COUNTA(A161:C161,G161:I161)&lt;6,"INCOMPLETA",IFERROR(IF(VLOOKUP(C161,Faixas!$A$5:$E$44,5,FALSE)&lt;&gt;"Sim","REVISAR FAIXA",IF(H161="Cancelada",IF(O161="OK","CANCELADA","REVISAR CANCELAMENTO"),IF(O161&lt;&gt;"OK","REVISAR CANCELAMENTO",IF(L161="CONFLITO","BLOQUEAR: CONFLITO",IF(M161&lt;&gt;"OK","REVISAR LIMITE",IF(N161&lt;&gt;"OK","REVISAR PRAZO",IF(H161="Solicitada","ANALISAR SOLICITAÇÃO","CONFIRMADA"))))))),"REVISAR FAIXA")))</f>
        <v/>
      </c>
    </row>
    <row r="162" ht="25" customHeight="1">
      <c r="A162" s="15" t="n"/>
      <c r="B162" s="16" t="n"/>
      <c r="C162" s="17" t="n"/>
      <c r="D162" s="18">
        <f>IF(C162="","",IFERROR(VLOOKUP(C162,Faixas!$A$5:$E$44,2,FALSE),"CÓDIGO INVÁLIDO"))</f>
        <v/>
      </c>
      <c r="E162" s="19">
        <f>IF(C162="","",IFERROR(VLOOKUP(C162,Faixas!$A$5:$E$44,3,FALSE),""))</f>
        <v/>
      </c>
      <c r="F162" s="19">
        <f>IF(C162="","",IFERROR(VLOOKUP(C162,Faixas!$A$5:$E$44,4,FALSE),""))</f>
        <v/>
      </c>
      <c r="G162" s="15" t="n"/>
      <c r="H162" s="17" t="n"/>
      <c r="I162" s="20" t="n"/>
      <c r="J162" s="20" t="n"/>
      <c r="K162" s="15" t="n"/>
      <c r="L162" s="21">
        <f>IF(OR(B162="",C162="",H162=""),"",IF(H162="Cancelada","LIBERADA",IF(COUNTIFS($B$5:$B$204,B162,$C$5:$C$204,C162,$H$5:$H$204,"Confirmada")+COUNTIFS($B$5:$B$204,B162,$C$5:$C$204,C162,$H$5:$H$204,"Solicitada")&gt;1,"CONFLITO","OK")))</f>
        <v/>
      </c>
      <c r="M162" s="21">
        <f>IF(OR(B162="",G162="",H162=""),"",IF(H162="Cancelada","N/A",IF(COUNTIFS($B$5:$B$204,B162,$G$5:$G$204,G162,$H$5:$H$204,"Confirmada")+COUNTIFS($B$5:$B$204,B162,$G$5:$G$204,G162,$H$5:$H$204,"Solicitada")&gt;Parâmetros!$B$7,"ACIMA DO LIMITE","OK")))</f>
        <v/>
      </c>
      <c r="N162" s="21">
        <f>IF(OR(B162="",E162="",I162=""),"",IFERROR(IF(B162+E162&lt;I162,"USO ANTERIOR AO REGISTRO",IF((B162+E162-I162)*24&lt;Parâmetros!$B$5,"ANTECEDÊNCIA INSUFICIENTE",IF(B162+E162-I162&gt;Parâmetros!$B$6,"FORA DA JANELA","OK"))),"REVISAR DADOS"))</f>
        <v/>
      </c>
      <c r="O162" s="21">
        <f>IF(H162="","",IF(H162="Cancelada",IF(OR(B162="",E162="",I162="",J162="",K162=""),"DADOS INCOMPLETOS",IFERROR(IF(J162&lt;I162,"ANTES DO REGISTRO",IF(J162&gt;B162+E162,"APÓS O INÍCIO",IF((B162+E162-J162)*24&lt;Parâmetros!$B$8,"FORA DO PRAZO","OK"))),"REVISAR DADOS")),IF(OR(J162&lt;&gt;"",K162&lt;&gt;""),"LIMPAR CANCELAMENTO","OK")))</f>
        <v/>
      </c>
      <c r="P162" s="18">
        <f>IF(COUNTA(A162:C162,G162:K162)=0,"",IF(COUNTA(A162:C162,G162:I162)&lt;6,"INCOMPLETA",IFERROR(IF(VLOOKUP(C162,Faixas!$A$5:$E$44,5,FALSE)&lt;&gt;"Sim","REVISAR FAIXA",IF(H162="Cancelada",IF(O162="OK","CANCELADA","REVISAR CANCELAMENTO"),IF(O162&lt;&gt;"OK","REVISAR CANCELAMENTO",IF(L162="CONFLITO","BLOQUEAR: CONFLITO",IF(M162&lt;&gt;"OK","REVISAR LIMITE",IF(N162&lt;&gt;"OK","REVISAR PRAZO",IF(H162="Solicitada","ANALISAR SOLICITAÇÃO","CONFIRMADA"))))))),"REVISAR FAIXA")))</f>
        <v/>
      </c>
    </row>
    <row r="163" ht="25" customHeight="1">
      <c r="A163" s="15" t="n"/>
      <c r="B163" s="16" t="n"/>
      <c r="C163" s="17" t="n"/>
      <c r="D163" s="18">
        <f>IF(C163="","",IFERROR(VLOOKUP(C163,Faixas!$A$5:$E$44,2,FALSE),"CÓDIGO INVÁLIDO"))</f>
        <v/>
      </c>
      <c r="E163" s="19">
        <f>IF(C163="","",IFERROR(VLOOKUP(C163,Faixas!$A$5:$E$44,3,FALSE),""))</f>
        <v/>
      </c>
      <c r="F163" s="19">
        <f>IF(C163="","",IFERROR(VLOOKUP(C163,Faixas!$A$5:$E$44,4,FALSE),""))</f>
        <v/>
      </c>
      <c r="G163" s="15" t="n"/>
      <c r="H163" s="17" t="n"/>
      <c r="I163" s="20" t="n"/>
      <c r="J163" s="20" t="n"/>
      <c r="K163" s="15" t="n"/>
      <c r="L163" s="21">
        <f>IF(OR(B163="",C163="",H163=""),"",IF(H163="Cancelada","LIBERADA",IF(COUNTIFS($B$5:$B$204,B163,$C$5:$C$204,C163,$H$5:$H$204,"Confirmada")+COUNTIFS($B$5:$B$204,B163,$C$5:$C$204,C163,$H$5:$H$204,"Solicitada")&gt;1,"CONFLITO","OK")))</f>
        <v/>
      </c>
      <c r="M163" s="21">
        <f>IF(OR(B163="",G163="",H163=""),"",IF(H163="Cancelada","N/A",IF(COUNTIFS($B$5:$B$204,B163,$G$5:$G$204,G163,$H$5:$H$204,"Confirmada")+COUNTIFS($B$5:$B$204,B163,$G$5:$G$204,G163,$H$5:$H$204,"Solicitada")&gt;Parâmetros!$B$7,"ACIMA DO LIMITE","OK")))</f>
        <v/>
      </c>
      <c r="N163" s="21">
        <f>IF(OR(B163="",E163="",I163=""),"",IFERROR(IF(B163+E163&lt;I163,"USO ANTERIOR AO REGISTRO",IF((B163+E163-I163)*24&lt;Parâmetros!$B$5,"ANTECEDÊNCIA INSUFICIENTE",IF(B163+E163-I163&gt;Parâmetros!$B$6,"FORA DA JANELA","OK"))),"REVISAR DADOS"))</f>
        <v/>
      </c>
      <c r="O163" s="21">
        <f>IF(H163="","",IF(H163="Cancelada",IF(OR(B163="",E163="",I163="",J163="",K163=""),"DADOS INCOMPLETOS",IFERROR(IF(J163&lt;I163,"ANTES DO REGISTRO",IF(J163&gt;B163+E163,"APÓS O INÍCIO",IF((B163+E163-J163)*24&lt;Parâmetros!$B$8,"FORA DO PRAZO","OK"))),"REVISAR DADOS")),IF(OR(J163&lt;&gt;"",K163&lt;&gt;""),"LIMPAR CANCELAMENTO","OK")))</f>
        <v/>
      </c>
      <c r="P163" s="18">
        <f>IF(COUNTA(A163:C163,G163:K163)=0,"",IF(COUNTA(A163:C163,G163:I163)&lt;6,"INCOMPLETA",IFERROR(IF(VLOOKUP(C163,Faixas!$A$5:$E$44,5,FALSE)&lt;&gt;"Sim","REVISAR FAIXA",IF(H163="Cancelada",IF(O163="OK","CANCELADA","REVISAR CANCELAMENTO"),IF(O163&lt;&gt;"OK","REVISAR CANCELAMENTO",IF(L163="CONFLITO","BLOQUEAR: CONFLITO",IF(M163&lt;&gt;"OK","REVISAR LIMITE",IF(N163&lt;&gt;"OK","REVISAR PRAZO",IF(H163="Solicitada","ANALISAR SOLICITAÇÃO","CONFIRMADA"))))))),"REVISAR FAIXA")))</f>
        <v/>
      </c>
    </row>
    <row r="164" ht="25" customHeight="1">
      <c r="A164" s="15" t="n"/>
      <c r="B164" s="16" t="n"/>
      <c r="C164" s="17" t="n"/>
      <c r="D164" s="18">
        <f>IF(C164="","",IFERROR(VLOOKUP(C164,Faixas!$A$5:$E$44,2,FALSE),"CÓDIGO INVÁLIDO"))</f>
        <v/>
      </c>
      <c r="E164" s="19">
        <f>IF(C164="","",IFERROR(VLOOKUP(C164,Faixas!$A$5:$E$44,3,FALSE),""))</f>
        <v/>
      </c>
      <c r="F164" s="19">
        <f>IF(C164="","",IFERROR(VLOOKUP(C164,Faixas!$A$5:$E$44,4,FALSE),""))</f>
        <v/>
      </c>
      <c r="G164" s="15" t="n"/>
      <c r="H164" s="17" t="n"/>
      <c r="I164" s="20" t="n"/>
      <c r="J164" s="20" t="n"/>
      <c r="K164" s="15" t="n"/>
      <c r="L164" s="21">
        <f>IF(OR(B164="",C164="",H164=""),"",IF(H164="Cancelada","LIBERADA",IF(COUNTIFS($B$5:$B$204,B164,$C$5:$C$204,C164,$H$5:$H$204,"Confirmada")+COUNTIFS($B$5:$B$204,B164,$C$5:$C$204,C164,$H$5:$H$204,"Solicitada")&gt;1,"CONFLITO","OK")))</f>
        <v/>
      </c>
      <c r="M164" s="21">
        <f>IF(OR(B164="",G164="",H164=""),"",IF(H164="Cancelada","N/A",IF(COUNTIFS($B$5:$B$204,B164,$G$5:$G$204,G164,$H$5:$H$204,"Confirmada")+COUNTIFS($B$5:$B$204,B164,$G$5:$G$204,G164,$H$5:$H$204,"Solicitada")&gt;Parâmetros!$B$7,"ACIMA DO LIMITE","OK")))</f>
        <v/>
      </c>
      <c r="N164" s="21">
        <f>IF(OR(B164="",E164="",I164=""),"",IFERROR(IF(B164+E164&lt;I164,"USO ANTERIOR AO REGISTRO",IF((B164+E164-I164)*24&lt;Parâmetros!$B$5,"ANTECEDÊNCIA INSUFICIENTE",IF(B164+E164-I164&gt;Parâmetros!$B$6,"FORA DA JANELA","OK"))),"REVISAR DADOS"))</f>
        <v/>
      </c>
      <c r="O164" s="21">
        <f>IF(H164="","",IF(H164="Cancelada",IF(OR(B164="",E164="",I164="",J164="",K164=""),"DADOS INCOMPLETOS",IFERROR(IF(J164&lt;I164,"ANTES DO REGISTRO",IF(J164&gt;B164+E164,"APÓS O INÍCIO",IF((B164+E164-J164)*24&lt;Parâmetros!$B$8,"FORA DO PRAZO","OK"))),"REVISAR DADOS")),IF(OR(J164&lt;&gt;"",K164&lt;&gt;""),"LIMPAR CANCELAMENTO","OK")))</f>
        <v/>
      </c>
      <c r="P164" s="18">
        <f>IF(COUNTA(A164:C164,G164:K164)=0,"",IF(COUNTA(A164:C164,G164:I164)&lt;6,"INCOMPLETA",IFERROR(IF(VLOOKUP(C164,Faixas!$A$5:$E$44,5,FALSE)&lt;&gt;"Sim","REVISAR FAIXA",IF(H164="Cancelada",IF(O164="OK","CANCELADA","REVISAR CANCELAMENTO"),IF(O164&lt;&gt;"OK","REVISAR CANCELAMENTO",IF(L164="CONFLITO","BLOQUEAR: CONFLITO",IF(M164&lt;&gt;"OK","REVISAR LIMITE",IF(N164&lt;&gt;"OK","REVISAR PRAZO",IF(H164="Solicitada","ANALISAR SOLICITAÇÃO","CONFIRMADA"))))))),"REVISAR FAIXA")))</f>
        <v/>
      </c>
    </row>
    <row r="165" ht="25" customHeight="1">
      <c r="A165" s="15" t="n"/>
      <c r="B165" s="16" t="n"/>
      <c r="C165" s="17" t="n"/>
      <c r="D165" s="18">
        <f>IF(C165="","",IFERROR(VLOOKUP(C165,Faixas!$A$5:$E$44,2,FALSE),"CÓDIGO INVÁLIDO"))</f>
        <v/>
      </c>
      <c r="E165" s="19">
        <f>IF(C165="","",IFERROR(VLOOKUP(C165,Faixas!$A$5:$E$44,3,FALSE),""))</f>
        <v/>
      </c>
      <c r="F165" s="19">
        <f>IF(C165="","",IFERROR(VLOOKUP(C165,Faixas!$A$5:$E$44,4,FALSE),""))</f>
        <v/>
      </c>
      <c r="G165" s="15" t="n"/>
      <c r="H165" s="17" t="n"/>
      <c r="I165" s="20" t="n"/>
      <c r="J165" s="20" t="n"/>
      <c r="K165" s="15" t="n"/>
      <c r="L165" s="21">
        <f>IF(OR(B165="",C165="",H165=""),"",IF(H165="Cancelada","LIBERADA",IF(COUNTIFS($B$5:$B$204,B165,$C$5:$C$204,C165,$H$5:$H$204,"Confirmada")+COUNTIFS($B$5:$B$204,B165,$C$5:$C$204,C165,$H$5:$H$204,"Solicitada")&gt;1,"CONFLITO","OK")))</f>
        <v/>
      </c>
      <c r="M165" s="21">
        <f>IF(OR(B165="",G165="",H165=""),"",IF(H165="Cancelada","N/A",IF(COUNTIFS($B$5:$B$204,B165,$G$5:$G$204,G165,$H$5:$H$204,"Confirmada")+COUNTIFS($B$5:$B$204,B165,$G$5:$G$204,G165,$H$5:$H$204,"Solicitada")&gt;Parâmetros!$B$7,"ACIMA DO LIMITE","OK")))</f>
        <v/>
      </c>
      <c r="N165" s="21">
        <f>IF(OR(B165="",E165="",I165=""),"",IFERROR(IF(B165+E165&lt;I165,"USO ANTERIOR AO REGISTRO",IF((B165+E165-I165)*24&lt;Parâmetros!$B$5,"ANTECEDÊNCIA INSUFICIENTE",IF(B165+E165-I165&gt;Parâmetros!$B$6,"FORA DA JANELA","OK"))),"REVISAR DADOS"))</f>
        <v/>
      </c>
      <c r="O165" s="21">
        <f>IF(H165="","",IF(H165="Cancelada",IF(OR(B165="",E165="",I165="",J165="",K165=""),"DADOS INCOMPLETOS",IFERROR(IF(J165&lt;I165,"ANTES DO REGISTRO",IF(J165&gt;B165+E165,"APÓS O INÍCIO",IF((B165+E165-J165)*24&lt;Parâmetros!$B$8,"FORA DO PRAZO","OK"))),"REVISAR DADOS")),IF(OR(J165&lt;&gt;"",K165&lt;&gt;""),"LIMPAR CANCELAMENTO","OK")))</f>
        <v/>
      </c>
      <c r="P165" s="18">
        <f>IF(COUNTA(A165:C165,G165:K165)=0,"",IF(COUNTA(A165:C165,G165:I165)&lt;6,"INCOMPLETA",IFERROR(IF(VLOOKUP(C165,Faixas!$A$5:$E$44,5,FALSE)&lt;&gt;"Sim","REVISAR FAIXA",IF(H165="Cancelada",IF(O165="OK","CANCELADA","REVISAR CANCELAMENTO"),IF(O165&lt;&gt;"OK","REVISAR CANCELAMENTO",IF(L165="CONFLITO","BLOQUEAR: CONFLITO",IF(M165&lt;&gt;"OK","REVISAR LIMITE",IF(N165&lt;&gt;"OK","REVISAR PRAZO",IF(H165="Solicitada","ANALISAR SOLICITAÇÃO","CONFIRMADA"))))))),"REVISAR FAIXA")))</f>
        <v/>
      </c>
    </row>
    <row r="166" ht="25" customHeight="1">
      <c r="A166" s="15" t="n"/>
      <c r="B166" s="16" t="n"/>
      <c r="C166" s="17" t="n"/>
      <c r="D166" s="18">
        <f>IF(C166="","",IFERROR(VLOOKUP(C166,Faixas!$A$5:$E$44,2,FALSE),"CÓDIGO INVÁLIDO"))</f>
        <v/>
      </c>
      <c r="E166" s="19">
        <f>IF(C166="","",IFERROR(VLOOKUP(C166,Faixas!$A$5:$E$44,3,FALSE),""))</f>
        <v/>
      </c>
      <c r="F166" s="19">
        <f>IF(C166="","",IFERROR(VLOOKUP(C166,Faixas!$A$5:$E$44,4,FALSE),""))</f>
        <v/>
      </c>
      <c r="G166" s="15" t="n"/>
      <c r="H166" s="17" t="n"/>
      <c r="I166" s="20" t="n"/>
      <c r="J166" s="20" t="n"/>
      <c r="K166" s="15" t="n"/>
      <c r="L166" s="21">
        <f>IF(OR(B166="",C166="",H166=""),"",IF(H166="Cancelada","LIBERADA",IF(COUNTIFS($B$5:$B$204,B166,$C$5:$C$204,C166,$H$5:$H$204,"Confirmada")+COUNTIFS($B$5:$B$204,B166,$C$5:$C$204,C166,$H$5:$H$204,"Solicitada")&gt;1,"CONFLITO","OK")))</f>
        <v/>
      </c>
      <c r="M166" s="21">
        <f>IF(OR(B166="",G166="",H166=""),"",IF(H166="Cancelada","N/A",IF(COUNTIFS($B$5:$B$204,B166,$G$5:$G$204,G166,$H$5:$H$204,"Confirmada")+COUNTIFS($B$5:$B$204,B166,$G$5:$G$204,G166,$H$5:$H$204,"Solicitada")&gt;Parâmetros!$B$7,"ACIMA DO LIMITE","OK")))</f>
        <v/>
      </c>
      <c r="N166" s="21">
        <f>IF(OR(B166="",E166="",I166=""),"",IFERROR(IF(B166+E166&lt;I166,"USO ANTERIOR AO REGISTRO",IF((B166+E166-I166)*24&lt;Parâmetros!$B$5,"ANTECEDÊNCIA INSUFICIENTE",IF(B166+E166-I166&gt;Parâmetros!$B$6,"FORA DA JANELA","OK"))),"REVISAR DADOS"))</f>
        <v/>
      </c>
      <c r="O166" s="21">
        <f>IF(H166="","",IF(H166="Cancelada",IF(OR(B166="",E166="",I166="",J166="",K166=""),"DADOS INCOMPLETOS",IFERROR(IF(J166&lt;I166,"ANTES DO REGISTRO",IF(J166&gt;B166+E166,"APÓS O INÍCIO",IF((B166+E166-J166)*24&lt;Parâmetros!$B$8,"FORA DO PRAZO","OK"))),"REVISAR DADOS")),IF(OR(J166&lt;&gt;"",K166&lt;&gt;""),"LIMPAR CANCELAMENTO","OK")))</f>
        <v/>
      </c>
      <c r="P166" s="18">
        <f>IF(COUNTA(A166:C166,G166:K166)=0,"",IF(COUNTA(A166:C166,G166:I166)&lt;6,"INCOMPLETA",IFERROR(IF(VLOOKUP(C166,Faixas!$A$5:$E$44,5,FALSE)&lt;&gt;"Sim","REVISAR FAIXA",IF(H166="Cancelada",IF(O166="OK","CANCELADA","REVISAR CANCELAMENTO"),IF(O166&lt;&gt;"OK","REVISAR CANCELAMENTO",IF(L166="CONFLITO","BLOQUEAR: CONFLITO",IF(M166&lt;&gt;"OK","REVISAR LIMITE",IF(N166&lt;&gt;"OK","REVISAR PRAZO",IF(H166="Solicitada","ANALISAR SOLICITAÇÃO","CONFIRMADA"))))))),"REVISAR FAIXA")))</f>
        <v/>
      </c>
    </row>
    <row r="167" ht="25" customHeight="1">
      <c r="A167" s="15" t="n"/>
      <c r="B167" s="16" t="n"/>
      <c r="C167" s="17" t="n"/>
      <c r="D167" s="18">
        <f>IF(C167="","",IFERROR(VLOOKUP(C167,Faixas!$A$5:$E$44,2,FALSE),"CÓDIGO INVÁLIDO"))</f>
        <v/>
      </c>
      <c r="E167" s="19">
        <f>IF(C167="","",IFERROR(VLOOKUP(C167,Faixas!$A$5:$E$44,3,FALSE),""))</f>
        <v/>
      </c>
      <c r="F167" s="19">
        <f>IF(C167="","",IFERROR(VLOOKUP(C167,Faixas!$A$5:$E$44,4,FALSE),""))</f>
        <v/>
      </c>
      <c r="G167" s="15" t="n"/>
      <c r="H167" s="17" t="n"/>
      <c r="I167" s="20" t="n"/>
      <c r="J167" s="20" t="n"/>
      <c r="K167" s="15" t="n"/>
      <c r="L167" s="21">
        <f>IF(OR(B167="",C167="",H167=""),"",IF(H167="Cancelada","LIBERADA",IF(COUNTIFS($B$5:$B$204,B167,$C$5:$C$204,C167,$H$5:$H$204,"Confirmada")+COUNTIFS($B$5:$B$204,B167,$C$5:$C$204,C167,$H$5:$H$204,"Solicitada")&gt;1,"CONFLITO","OK")))</f>
        <v/>
      </c>
      <c r="M167" s="21">
        <f>IF(OR(B167="",G167="",H167=""),"",IF(H167="Cancelada","N/A",IF(COUNTIFS($B$5:$B$204,B167,$G$5:$G$204,G167,$H$5:$H$204,"Confirmada")+COUNTIFS($B$5:$B$204,B167,$G$5:$G$204,G167,$H$5:$H$204,"Solicitada")&gt;Parâmetros!$B$7,"ACIMA DO LIMITE","OK")))</f>
        <v/>
      </c>
      <c r="N167" s="21">
        <f>IF(OR(B167="",E167="",I167=""),"",IFERROR(IF(B167+E167&lt;I167,"USO ANTERIOR AO REGISTRO",IF((B167+E167-I167)*24&lt;Parâmetros!$B$5,"ANTECEDÊNCIA INSUFICIENTE",IF(B167+E167-I167&gt;Parâmetros!$B$6,"FORA DA JANELA","OK"))),"REVISAR DADOS"))</f>
        <v/>
      </c>
      <c r="O167" s="21">
        <f>IF(H167="","",IF(H167="Cancelada",IF(OR(B167="",E167="",I167="",J167="",K167=""),"DADOS INCOMPLETOS",IFERROR(IF(J167&lt;I167,"ANTES DO REGISTRO",IF(J167&gt;B167+E167,"APÓS O INÍCIO",IF((B167+E167-J167)*24&lt;Parâmetros!$B$8,"FORA DO PRAZO","OK"))),"REVISAR DADOS")),IF(OR(J167&lt;&gt;"",K167&lt;&gt;""),"LIMPAR CANCELAMENTO","OK")))</f>
        <v/>
      </c>
      <c r="P167" s="18">
        <f>IF(COUNTA(A167:C167,G167:K167)=0,"",IF(COUNTA(A167:C167,G167:I167)&lt;6,"INCOMPLETA",IFERROR(IF(VLOOKUP(C167,Faixas!$A$5:$E$44,5,FALSE)&lt;&gt;"Sim","REVISAR FAIXA",IF(H167="Cancelada",IF(O167="OK","CANCELADA","REVISAR CANCELAMENTO"),IF(O167&lt;&gt;"OK","REVISAR CANCELAMENTO",IF(L167="CONFLITO","BLOQUEAR: CONFLITO",IF(M167&lt;&gt;"OK","REVISAR LIMITE",IF(N167&lt;&gt;"OK","REVISAR PRAZO",IF(H167="Solicitada","ANALISAR SOLICITAÇÃO","CONFIRMADA"))))))),"REVISAR FAIXA")))</f>
        <v/>
      </c>
    </row>
    <row r="168" ht="25" customHeight="1">
      <c r="A168" s="15" t="n"/>
      <c r="B168" s="16" t="n"/>
      <c r="C168" s="17" t="n"/>
      <c r="D168" s="18">
        <f>IF(C168="","",IFERROR(VLOOKUP(C168,Faixas!$A$5:$E$44,2,FALSE),"CÓDIGO INVÁLIDO"))</f>
        <v/>
      </c>
      <c r="E168" s="19">
        <f>IF(C168="","",IFERROR(VLOOKUP(C168,Faixas!$A$5:$E$44,3,FALSE),""))</f>
        <v/>
      </c>
      <c r="F168" s="19">
        <f>IF(C168="","",IFERROR(VLOOKUP(C168,Faixas!$A$5:$E$44,4,FALSE),""))</f>
        <v/>
      </c>
      <c r="G168" s="15" t="n"/>
      <c r="H168" s="17" t="n"/>
      <c r="I168" s="20" t="n"/>
      <c r="J168" s="20" t="n"/>
      <c r="K168" s="15" t="n"/>
      <c r="L168" s="21">
        <f>IF(OR(B168="",C168="",H168=""),"",IF(H168="Cancelada","LIBERADA",IF(COUNTIFS($B$5:$B$204,B168,$C$5:$C$204,C168,$H$5:$H$204,"Confirmada")+COUNTIFS($B$5:$B$204,B168,$C$5:$C$204,C168,$H$5:$H$204,"Solicitada")&gt;1,"CONFLITO","OK")))</f>
        <v/>
      </c>
      <c r="M168" s="21">
        <f>IF(OR(B168="",G168="",H168=""),"",IF(H168="Cancelada","N/A",IF(COUNTIFS($B$5:$B$204,B168,$G$5:$G$204,G168,$H$5:$H$204,"Confirmada")+COUNTIFS($B$5:$B$204,B168,$G$5:$G$204,G168,$H$5:$H$204,"Solicitada")&gt;Parâmetros!$B$7,"ACIMA DO LIMITE","OK")))</f>
        <v/>
      </c>
      <c r="N168" s="21">
        <f>IF(OR(B168="",E168="",I168=""),"",IFERROR(IF(B168+E168&lt;I168,"USO ANTERIOR AO REGISTRO",IF((B168+E168-I168)*24&lt;Parâmetros!$B$5,"ANTECEDÊNCIA INSUFICIENTE",IF(B168+E168-I168&gt;Parâmetros!$B$6,"FORA DA JANELA","OK"))),"REVISAR DADOS"))</f>
        <v/>
      </c>
      <c r="O168" s="21">
        <f>IF(H168="","",IF(H168="Cancelada",IF(OR(B168="",E168="",I168="",J168="",K168=""),"DADOS INCOMPLETOS",IFERROR(IF(J168&lt;I168,"ANTES DO REGISTRO",IF(J168&gt;B168+E168,"APÓS O INÍCIO",IF((B168+E168-J168)*24&lt;Parâmetros!$B$8,"FORA DO PRAZO","OK"))),"REVISAR DADOS")),IF(OR(J168&lt;&gt;"",K168&lt;&gt;""),"LIMPAR CANCELAMENTO","OK")))</f>
        <v/>
      </c>
      <c r="P168" s="18">
        <f>IF(COUNTA(A168:C168,G168:K168)=0,"",IF(COUNTA(A168:C168,G168:I168)&lt;6,"INCOMPLETA",IFERROR(IF(VLOOKUP(C168,Faixas!$A$5:$E$44,5,FALSE)&lt;&gt;"Sim","REVISAR FAIXA",IF(H168="Cancelada",IF(O168="OK","CANCELADA","REVISAR CANCELAMENTO"),IF(O168&lt;&gt;"OK","REVISAR CANCELAMENTO",IF(L168="CONFLITO","BLOQUEAR: CONFLITO",IF(M168&lt;&gt;"OK","REVISAR LIMITE",IF(N168&lt;&gt;"OK","REVISAR PRAZO",IF(H168="Solicitada","ANALISAR SOLICITAÇÃO","CONFIRMADA"))))))),"REVISAR FAIXA")))</f>
        <v/>
      </c>
    </row>
    <row r="169" ht="25" customHeight="1">
      <c r="A169" s="15" t="n"/>
      <c r="B169" s="16" t="n"/>
      <c r="C169" s="17" t="n"/>
      <c r="D169" s="18">
        <f>IF(C169="","",IFERROR(VLOOKUP(C169,Faixas!$A$5:$E$44,2,FALSE),"CÓDIGO INVÁLIDO"))</f>
        <v/>
      </c>
      <c r="E169" s="19">
        <f>IF(C169="","",IFERROR(VLOOKUP(C169,Faixas!$A$5:$E$44,3,FALSE),""))</f>
        <v/>
      </c>
      <c r="F169" s="19">
        <f>IF(C169="","",IFERROR(VLOOKUP(C169,Faixas!$A$5:$E$44,4,FALSE),""))</f>
        <v/>
      </c>
      <c r="G169" s="15" t="n"/>
      <c r="H169" s="17" t="n"/>
      <c r="I169" s="20" t="n"/>
      <c r="J169" s="20" t="n"/>
      <c r="K169" s="15" t="n"/>
      <c r="L169" s="21">
        <f>IF(OR(B169="",C169="",H169=""),"",IF(H169="Cancelada","LIBERADA",IF(COUNTIFS($B$5:$B$204,B169,$C$5:$C$204,C169,$H$5:$H$204,"Confirmada")+COUNTIFS($B$5:$B$204,B169,$C$5:$C$204,C169,$H$5:$H$204,"Solicitada")&gt;1,"CONFLITO","OK")))</f>
        <v/>
      </c>
      <c r="M169" s="21">
        <f>IF(OR(B169="",G169="",H169=""),"",IF(H169="Cancelada","N/A",IF(COUNTIFS($B$5:$B$204,B169,$G$5:$G$204,G169,$H$5:$H$204,"Confirmada")+COUNTIFS($B$5:$B$204,B169,$G$5:$G$204,G169,$H$5:$H$204,"Solicitada")&gt;Parâmetros!$B$7,"ACIMA DO LIMITE","OK")))</f>
        <v/>
      </c>
      <c r="N169" s="21">
        <f>IF(OR(B169="",E169="",I169=""),"",IFERROR(IF(B169+E169&lt;I169,"USO ANTERIOR AO REGISTRO",IF((B169+E169-I169)*24&lt;Parâmetros!$B$5,"ANTECEDÊNCIA INSUFICIENTE",IF(B169+E169-I169&gt;Parâmetros!$B$6,"FORA DA JANELA","OK"))),"REVISAR DADOS"))</f>
        <v/>
      </c>
      <c r="O169" s="21">
        <f>IF(H169="","",IF(H169="Cancelada",IF(OR(B169="",E169="",I169="",J169="",K169=""),"DADOS INCOMPLETOS",IFERROR(IF(J169&lt;I169,"ANTES DO REGISTRO",IF(J169&gt;B169+E169,"APÓS O INÍCIO",IF((B169+E169-J169)*24&lt;Parâmetros!$B$8,"FORA DO PRAZO","OK"))),"REVISAR DADOS")),IF(OR(J169&lt;&gt;"",K169&lt;&gt;""),"LIMPAR CANCELAMENTO","OK")))</f>
        <v/>
      </c>
      <c r="P169" s="18">
        <f>IF(COUNTA(A169:C169,G169:K169)=0,"",IF(COUNTA(A169:C169,G169:I169)&lt;6,"INCOMPLETA",IFERROR(IF(VLOOKUP(C169,Faixas!$A$5:$E$44,5,FALSE)&lt;&gt;"Sim","REVISAR FAIXA",IF(H169="Cancelada",IF(O169="OK","CANCELADA","REVISAR CANCELAMENTO"),IF(O169&lt;&gt;"OK","REVISAR CANCELAMENTO",IF(L169="CONFLITO","BLOQUEAR: CONFLITO",IF(M169&lt;&gt;"OK","REVISAR LIMITE",IF(N169&lt;&gt;"OK","REVISAR PRAZO",IF(H169="Solicitada","ANALISAR SOLICITAÇÃO","CONFIRMADA"))))))),"REVISAR FAIXA")))</f>
        <v/>
      </c>
    </row>
    <row r="170" ht="25" customHeight="1">
      <c r="A170" s="15" t="n"/>
      <c r="B170" s="16" t="n"/>
      <c r="C170" s="17" t="n"/>
      <c r="D170" s="18">
        <f>IF(C170="","",IFERROR(VLOOKUP(C170,Faixas!$A$5:$E$44,2,FALSE),"CÓDIGO INVÁLIDO"))</f>
        <v/>
      </c>
      <c r="E170" s="19">
        <f>IF(C170="","",IFERROR(VLOOKUP(C170,Faixas!$A$5:$E$44,3,FALSE),""))</f>
        <v/>
      </c>
      <c r="F170" s="19">
        <f>IF(C170="","",IFERROR(VLOOKUP(C170,Faixas!$A$5:$E$44,4,FALSE),""))</f>
        <v/>
      </c>
      <c r="G170" s="15" t="n"/>
      <c r="H170" s="17" t="n"/>
      <c r="I170" s="20" t="n"/>
      <c r="J170" s="20" t="n"/>
      <c r="K170" s="15" t="n"/>
      <c r="L170" s="21">
        <f>IF(OR(B170="",C170="",H170=""),"",IF(H170="Cancelada","LIBERADA",IF(COUNTIFS($B$5:$B$204,B170,$C$5:$C$204,C170,$H$5:$H$204,"Confirmada")+COUNTIFS($B$5:$B$204,B170,$C$5:$C$204,C170,$H$5:$H$204,"Solicitada")&gt;1,"CONFLITO","OK")))</f>
        <v/>
      </c>
      <c r="M170" s="21">
        <f>IF(OR(B170="",G170="",H170=""),"",IF(H170="Cancelada","N/A",IF(COUNTIFS($B$5:$B$204,B170,$G$5:$G$204,G170,$H$5:$H$204,"Confirmada")+COUNTIFS($B$5:$B$204,B170,$G$5:$G$204,G170,$H$5:$H$204,"Solicitada")&gt;Parâmetros!$B$7,"ACIMA DO LIMITE","OK")))</f>
        <v/>
      </c>
      <c r="N170" s="21">
        <f>IF(OR(B170="",E170="",I170=""),"",IFERROR(IF(B170+E170&lt;I170,"USO ANTERIOR AO REGISTRO",IF((B170+E170-I170)*24&lt;Parâmetros!$B$5,"ANTECEDÊNCIA INSUFICIENTE",IF(B170+E170-I170&gt;Parâmetros!$B$6,"FORA DA JANELA","OK"))),"REVISAR DADOS"))</f>
        <v/>
      </c>
      <c r="O170" s="21">
        <f>IF(H170="","",IF(H170="Cancelada",IF(OR(B170="",E170="",I170="",J170="",K170=""),"DADOS INCOMPLETOS",IFERROR(IF(J170&lt;I170,"ANTES DO REGISTRO",IF(J170&gt;B170+E170,"APÓS O INÍCIO",IF((B170+E170-J170)*24&lt;Parâmetros!$B$8,"FORA DO PRAZO","OK"))),"REVISAR DADOS")),IF(OR(J170&lt;&gt;"",K170&lt;&gt;""),"LIMPAR CANCELAMENTO","OK")))</f>
        <v/>
      </c>
      <c r="P170" s="18">
        <f>IF(COUNTA(A170:C170,G170:K170)=0,"",IF(COUNTA(A170:C170,G170:I170)&lt;6,"INCOMPLETA",IFERROR(IF(VLOOKUP(C170,Faixas!$A$5:$E$44,5,FALSE)&lt;&gt;"Sim","REVISAR FAIXA",IF(H170="Cancelada",IF(O170="OK","CANCELADA","REVISAR CANCELAMENTO"),IF(O170&lt;&gt;"OK","REVISAR CANCELAMENTO",IF(L170="CONFLITO","BLOQUEAR: CONFLITO",IF(M170&lt;&gt;"OK","REVISAR LIMITE",IF(N170&lt;&gt;"OK","REVISAR PRAZO",IF(H170="Solicitada","ANALISAR SOLICITAÇÃO","CONFIRMADA"))))))),"REVISAR FAIXA")))</f>
        <v/>
      </c>
    </row>
    <row r="171" ht="25" customHeight="1">
      <c r="A171" s="15" t="n"/>
      <c r="B171" s="16" t="n"/>
      <c r="C171" s="17" t="n"/>
      <c r="D171" s="18">
        <f>IF(C171="","",IFERROR(VLOOKUP(C171,Faixas!$A$5:$E$44,2,FALSE),"CÓDIGO INVÁLIDO"))</f>
        <v/>
      </c>
      <c r="E171" s="19">
        <f>IF(C171="","",IFERROR(VLOOKUP(C171,Faixas!$A$5:$E$44,3,FALSE),""))</f>
        <v/>
      </c>
      <c r="F171" s="19">
        <f>IF(C171="","",IFERROR(VLOOKUP(C171,Faixas!$A$5:$E$44,4,FALSE),""))</f>
        <v/>
      </c>
      <c r="G171" s="15" t="n"/>
      <c r="H171" s="17" t="n"/>
      <c r="I171" s="20" t="n"/>
      <c r="J171" s="20" t="n"/>
      <c r="K171" s="15" t="n"/>
      <c r="L171" s="21">
        <f>IF(OR(B171="",C171="",H171=""),"",IF(H171="Cancelada","LIBERADA",IF(COUNTIFS($B$5:$B$204,B171,$C$5:$C$204,C171,$H$5:$H$204,"Confirmada")+COUNTIFS($B$5:$B$204,B171,$C$5:$C$204,C171,$H$5:$H$204,"Solicitada")&gt;1,"CONFLITO","OK")))</f>
        <v/>
      </c>
      <c r="M171" s="21">
        <f>IF(OR(B171="",G171="",H171=""),"",IF(H171="Cancelada","N/A",IF(COUNTIFS($B$5:$B$204,B171,$G$5:$G$204,G171,$H$5:$H$204,"Confirmada")+COUNTIFS($B$5:$B$204,B171,$G$5:$G$204,G171,$H$5:$H$204,"Solicitada")&gt;Parâmetros!$B$7,"ACIMA DO LIMITE","OK")))</f>
        <v/>
      </c>
      <c r="N171" s="21">
        <f>IF(OR(B171="",E171="",I171=""),"",IFERROR(IF(B171+E171&lt;I171,"USO ANTERIOR AO REGISTRO",IF((B171+E171-I171)*24&lt;Parâmetros!$B$5,"ANTECEDÊNCIA INSUFICIENTE",IF(B171+E171-I171&gt;Parâmetros!$B$6,"FORA DA JANELA","OK"))),"REVISAR DADOS"))</f>
        <v/>
      </c>
      <c r="O171" s="21">
        <f>IF(H171="","",IF(H171="Cancelada",IF(OR(B171="",E171="",I171="",J171="",K171=""),"DADOS INCOMPLETOS",IFERROR(IF(J171&lt;I171,"ANTES DO REGISTRO",IF(J171&gt;B171+E171,"APÓS O INÍCIO",IF((B171+E171-J171)*24&lt;Parâmetros!$B$8,"FORA DO PRAZO","OK"))),"REVISAR DADOS")),IF(OR(J171&lt;&gt;"",K171&lt;&gt;""),"LIMPAR CANCELAMENTO","OK")))</f>
        <v/>
      </c>
      <c r="P171" s="18">
        <f>IF(COUNTA(A171:C171,G171:K171)=0,"",IF(COUNTA(A171:C171,G171:I171)&lt;6,"INCOMPLETA",IFERROR(IF(VLOOKUP(C171,Faixas!$A$5:$E$44,5,FALSE)&lt;&gt;"Sim","REVISAR FAIXA",IF(H171="Cancelada",IF(O171="OK","CANCELADA","REVISAR CANCELAMENTO"),IF(O171&lt;&gt;"OK","REVISAR CANCELAMENTO",IF(L171="CONFLITO","BLOQUEAR: CONFLITO",IF(M171&lt;&gt;"OK","REVISAR LIMITE",IF(N171&lt;&gt;"OK","REVISAR PRAZO",IF(H171="Solicitada","ANALISAR SOLICITAÇÃO","CONFIRMADA"))))))),"REVISAR FAIXA")))</f>
        <v/>
      </c>
    </row>
    <row r="172" ht="25" customHeight="1">
      <c r="A172" s="15" t="n"/>
      <c r="B172" s="16" t="n"/>
      <c r="C172" s="17" t="n"/>
      <c r="D172" s="18">
        <f>IF(C172="","",IFERROR(VLOOKUP(C172,Faixas!$A$5:$E$44,2,FALSE),"CÓDIGO INVÁLIDO"))</f>
        <v/>
      </c>
      <c r="E172" s="19">
        <f>IF(C172="","",IFERROR(VLOOKUP(C172,Faixas!$A$5:$E$44,3,FALSE),""))</f>
        <v/>
      </c>
      <c r="F172" s="19">
        <f>IF(C172="","",IFERROR(VLOOKUP(C172,Faixas!$A$5:$E$44,4,FALSE),""))</f>
        <v/>
      </c>
      <c r="G172" s="15" t="n"/>
      <c r="H172" s="17" t="n"/>
      <c r="I172" s="20" t="n"/>
      <c r="J172" s="20" t="n"/>
      <c r="K172" s="15" t="n"/>
      <c r="L172" s="21">
        <f>IF(OR(B172="",C172="",H172=""),"",IF(H172="Cancelada","LIBERADA",IF(COUNTIFS($B$5:$B$204,B172,$C$5:$C$204,C172,$H$5:$H$204,"Confirmada")+COUNTIFS($B$5:$B$204,B172,$C$5:$C$204,C172,$H$5:$H$204,"Solicitada")&gt;1,"CONFLITO","OK")))</f>
        <v/>
      </c>
      <c r="M172" s="21">
        <f>IF(OR(B172="",G172="",H172=""),"",IF(H172="Cancelada","N/A",IF(COUNTIFS($B$5:$B$204,B172,$G$5:$G$204,G172,$H$5:$H$204,"Confirmada")+COUNTIFS($B$5:$B$204,B172,$G$5:$G$204,G172,$H$5:$H$204,"Solicitada")&gt;Parâmetros!$B$7,"ACIMA DO LIMITE","OK")))</f>
        <v/>
      </c>
      <c r="N172" s="21">
        <f>IF(OR(B172="",E172="",I172=""),"",IFERROR(IF(B172+E172&lt;I172,"USO ANTERIOR AO REGISTRO",IF((B172+E172-I172)*24&lt;Parâmetros!$B$5,"ANTECEDÊNCIA INSUFICIENTE",IF(B172+E172-I172&gt;Parâmetros!$B$6,"FORA DA JANELA","OK"))),"REVISAR DADOS"))</f>
        <v/>
      </c>
      <c r="O172" s="21">
        <f>IF(H172="","",IF(H172="Cancelada",IF(OR(B172="",E172="",I172="",J172="",K172=""),"DADOS INCOMPLETOS",IFERROR(IF(J172&lt;I172,"ANTES DO REGISTRO",IF(J172&gt;B172+E172,"APÓS O INÍCIO",IF((B172+E172-J172)*24&lt;Parâmetros!$B$8,"FORA DO PRAZO","OK"))),"REVISAR DADOS")),IF(OR(J172&lt;&gt;"",K172&lt;&gt;""),"LIMPAR CANCELAMENTO","OK")))</f>
        <v/>
      </c>
      <c r="P172" s="18">
        <f>IF(COUNTA(A172:C172,G172:K172)=0,"",IF(COUNTA(A172:C172,G172:I172)&lt;6,"INCOMPLETA",IFERROR(IF(VLOOKUP(C172,Faixas!$A$5:$E$44,5,FALSE)&lt;&gt;"Sim","REVISAR FAIXA",IF(H172="Cancelada",IF(O172="OK","CANCELADA","REVISAR CANCELAMENTO"),IF(O172&lt;&gt;"OK","REVISAR CANCELAMENTO",IF(L172="CONFLITO","BLOQUEAR: CONFLITO",IF(M172&lt;&gt;"OK","REVISAR LIMITE",IF(N172&lt;&gt;"OK","REVISAR PRAZO",IF(H172="Solicitada","ANALISAR SOLICITAÇÃO","CONFIRMADA"))))))),"REVISAR FAIXA")))</f>
        <v/>
      </c>
    </row>
    <row r="173" ht="25" customHeight="1">
      <c r="A173" s="15" t="n"/>
      <c r="B173" s="16" t="n"/>
      <c r="C173" s="17" t="n"/>
      <c r="D173" s="18">
        <f>IF(C173="","",IFERROR(VLOOKUP(C173,Faixas!$A$5:$E$44,2,FALSE),"CÓDIGO INVÁLIDO"))</f>
        <v/>
      </c>
      <c r="E173" s="19">
        <f>IF(C173="","",IFERROR(VLOOKUP(C173,Faixas!$A$5:$E$44,3,FALSE),""))</f>
        <v/>
      </c>
      <c r="F173" s="19">
        <f>IF(C173="","",IFERROR(VLOOKUP(C173,Faixas!$A$5:$E$44,4,FALSE),""))</f>
        <v/>
      </c>
      <c r="G173" s="15" t="n"/>
      <c r="H173" s="17" t="n"/>
      <c r="I173" s="20" t="n"/>
      <c r="J173" s="20" t="n"/>
      <c r="K173" s="15" t="n"/>
      <c r="L173" s="21">
        <f>IF(OR(B173="",C173="",H173=""),"",IF(H173="Cancelada","LIBERADA",IF(COUNTIFS($B$5:$B$204,B173,$C$5:$C$204,C173,$H$5:$H$204,"Confirmada")+COUNTIFS($B$5:$B$204,B173,$C$5:$C$204,C173,$H$5:$H$204,"Solicitada")&gt;1,"CONFLITO","OK")))</f>
        <v/>
      </c>
      <c r="M173" s="21">
        <f>IF(OR(B173="",G173="",H173=""),"",IF(H173="Cancelada","N/A",IF(COUNTIFS($B$5:$B$204,B173,$G$5:$G$204,G173,$H$5:$H$204,"Confirmada")+COUNTIFS($B$5:$B$204,B173,$G$5:$G$204,G173,$H$5:$H$204,"Solicitada")&gt;Parâmetros!$B$7,"ACIMA DO LIMITE","OK")))</f>
        <v/>
      </c>
      <c r="N173" s="21">
        <f>IF(OR(B173="",E173="",I173=""),"",IFERROR(IF(B173+E173&lt;I173,"USO ANTERIOR AO REGISTRO",IF((B173+E173-I173)*24&lt;Parâmetros!$B$5,"ANTECEDÊNCIA INSUFICIENTE",IF(B173+E173-I173&gt;Parâmetros!$B$6,"FORA DA JANELA","OK"))),"REVISAR DADOS"))</f>
        <v/>
      </c>
      <c r="O173" s="21">
        <f>IF(H173="","",IF(H173="Cancelada",IF(OR(B173="",E173="",I173="",J173="",K173=""),"DADOS INCOMPLETOS",IFERROR(IF(J173&lt;I173,"ANTES DO REGISTRO",IF(J173&gt;B173+E173,"APÓS O INÍCIO",IF((B173+E173-J173)*24&lt;Parâmetros!$B$8,"FORA DO PRAZO","OK"))),"REVISAR DADOS")),IF(OR(J173&lt;&gt;"",K173&lt;&gt;""),"LIMPAR CANCELAMENTO","OK")))</f>
        <v/>
      </c>
      <c r="P173" s="18">
        <f>IF(COUNTA(A173:C173,G173:K173)=0,"",IF(COUNTA(A173:C173,G173:I173)&lt;6,"INCOMPLETA",IFERROR(IF(VLOOKUP(C173,Faixas!$A$5:$E$44,5,FALSE)&lt;&gt;"Sim","REVISAR FAIXA",IF(H173="Cancelada",IF(O173="OK","CANCELADA","REVISAR CANCELAMENTO"),IF(O173&lt;&gt;"OK","REVISAR CANCELAMENTO",IF(L173="CONFLITO","BLOQUEAR: CONFLITO",IF(M173&lt;&gt;"OK","REVISAR LIMITE",IF(N173&lt;&gt;"OK","REVISAR PRAZO",IF(H173="Solicitada","ANALISAR SOLICITAÇÃO","CONFIRMADA"))))))),"REVISAR FAIXA")))</f>
        <v/>
      </c>
    </row>
    <row r="174" ht="25" customHeight="1">
      <c r="A174" s="15" t="n"/>
      <c r="B174" s="16" t="n"/>
      <c r="C174" s="17" t="n"/>
      <c r="D174" s="18">
        <f>IF(C174="","",IFERROR(VLOOKUP(C174,Faixas!$A$5:$E$44,2,FALSE),"CÓDIGO INVÁLIDO"))</f>
        <v/>
      </c>
      <c r="E174" s="19">
        <f>IF(C174="","",IFERROR(VLOOKUP(C174,Faixas!$A$5:$E$44,3,FALSE),""))</f>
        <v/>
      </c>
      <c r="F174" s="19">
        <f>IF(C174="","",IFERROR(VLOOKUP(C174,Faixas!$A$5:$E$44,4,FALSE),""))</f>
        <v/>
      </c>
      <c r="G174" s="15" t="n"/>
      <c r="H174" s="17" t="n"/>
      <c r="I174" s="20" t="n"/>
      <c r="J174" s="20" t="n"/>
      <c r="K174" s="15" t="n"/>
      <c r="L174" s="21">
        <f>IF(OR(B174="",C174="",H174=""),"",IF(H174="Cancelada","LIBERADA",IF(COUNTIFS($B$5:$B$204,B174,$C$5:$C$204,C174,$H$5:$H$204,"Confirmada")+COUNTIFS($B$5:$B$204,B174,$C$5:$C$204,C174,$H$5:$H$204,"Solicitada")&gt;1,"CONFLITO","OK")))</f>
        <v/>
      </c>
      <c r="M174" s="21">
        <f>IF(OR(B174="",G174="",H174=""),"",IF(H174="Cancelada","N/A",IF(COUNTIFS($B$5:$B$204,B174,$G$5:$G$204,G174,$H$5:$H$204,"Confirmada")+COUNTIFS($B$5:$B$204,B174,$G$5:$G$204,G174,$H$5:$H$204,"Solicitada")&gt;Parâmetros!$B$7,"ACIMA DO LIMITE","OK")))</f>
        <v/>
      </c>
      <c r="N174" s="21">
        <f>IF(OR(B174="",E174="",I174=""),"",IFERROR(IF(B174+E174&lt;I174,"USO ANTERIOR AO REGISTRO",IF((B174+E174-I174)*24&lt;Parâmetros!$B$5,"ANTECEDÊNCIA INSUFICIENTE",IF(B174+E174-I174&gt;Parâmetros!$B$6,"FORA DA JANELA","OK"))),"REVISAR DADOS"))</f>
        <v/>
      </c>
      <c r="O174" s="21">
        <f>IF(H174="","",IF(H174="Cancelada",IF(OR(B174="",E174="",I174="",J174="",K174=""),"DADOS INCOMPLETOS",IFERROR(IF(J174&lt;I174,"ANTES DO REGISTRO",IF(J174&gt;B174+E174,"APÓS O INÍCIO",IF((B174+E174-J174)*24&lt;Parâmetros!$B$8,"FORA DO PRAZO","OK"))),"REVISAR DADOS")),IF(OR(J174&lt;&gt;"",K174&lt;&gt;""),"LIMPAR CANCELAMENTO","OK")))</f>
        <v/>
      </c>
      <c r="P174" s="18">
        <f>IF(COUNTA(A174:C174,G174:K174)=0,"",IF(COUNTA(A174:C174,G174:I174)&lt;6,"INCOMPLETA",IFERROR(IF(VLOOKUP(C174,Faixas!$A$5:$E$44,5,FALSE)&lt;&gt;"Sim","REVISAR FAIXA",IF(H174="Cancelada",IF(O174="OK","CANCELADA","REVISAR CANCELAMENTO"),IF(O174&lt;&gt;"OK","REVISAR CANCELAMENTO",IF(L174="CONFLITO","BLOQUEAR: CONFLITO",IF(M174&lt;&gt;"OK","REVISAR LIMITE",IF(N174&lt;&gt;"OK","REVISAR PRAZO",IF(H174="Solicitada","ANALISAR SOLICITAÇÃO","CONFIRMADA"))))))),"REVISAR FAIXA")))</f>
        <v/>
      </c>
    </row>
    <row r="175" ht="25" customHeight="1">
      <c r="A175" s="15" t="n"/>
      <c r="B175" s="16" t="n"/>
      <c r="C175" s="17" t="n"/>
      <c r="D175" s="18">
        <f>IF(C175="","",IFERROR(VLOOKUP(C175,Faixas!$A$5:$E$44,2,FALSE),"CÓDIGO INVÁLIDO"))</f>
        <v/>
      </c>
      <c r="E175" s="19">
        <f>IF(C175="","",IFERROR(VLOOKUP(C175,Faixas!$A$5:$E$44,3,FALSE),""))</f>
        <v/>
      </c>
      <c r="F175" s="19">
        <f>IF(C175="","",IFERROR(VLOOKUP(C175,Faixas!$A$5:$E$44,4,FALSE),""))</f>
        <v/>
      </c>
      <c r="G175" s="15" t="n"/>
      <c r="H175" s="17" t="n"/>
      <c r="I175" s="20" t="n"/>
      <c r="J175" s="20" t="n"/>
      <c r="K175" s="15" t="n"/>
      <c r="L175" s="21">
        <f>IF(OR(B175="",C175="",H175=""),"",IF(H175="Cancelada","LIBERADA",IF(COUNTIFS($B$5:$B$204,B175,$C$5:$C$204,C175,$H$5:$H$204,"Confirmada")+COUNTIFS($B$5:$B$204,B175,$C$5:$C$204,C175,$H$5:$H$204,"Solicitada")&gt;1,"CONFLITO","OK")))</f>
        <v/>
      </c>
      <c r="M175" s="21">
        <f>IF(OR(B175="",G175="",H175=""),"",IF(H175="Cancelada","N/A",IF(COUNTIFS($B$5:$B$204,B175,$G$5:$G$204,G175,$H$5:$H$204,"Confirmada")+COUNTIFS($B$5:$B$204,B175,$G$5:$G$204,G175,$H$5:$H$204,"Solicitada")&gt;Parâmetros!$B$7,"ACIMA DO LIMITE","OK")))</f>
        <v/>
      </c>
      <c r="N175" s="21">
        <f>IF(OR(B175="",E175="",I175=""),"",IFERROR(IF(B175+E175&lt;I175,"USO ANTERIOR AO REGISTRO",IF((B175+E175-I175)*24&lt;Parâmetros!$B$5,"ANTECEDÊNCIA INSUFICIENTE",IF(B175+E175-I175&gt;Parâmetros!$B$6,"FORA DA JANELA","OK"))),"REVISAR DADOS"))</f>
        <v/>
      </c>
      <c r="O175" s="21">
        <f>IF(H175="","",IF(H175="Cancelada",IF(OR(B175="",E175="",I175="",J175="",K175=""),"DADOS INCOMPLETOS",IFERROR(IF(J175&lt;I175,"ANTES DO REGISTRO",IF(J175&gt;B175+E175,"APÓS O INÍCIO",IF((B175+E175-J175)*24&lt;Parâmetros!$B$8,"FORA DO PRAZO","OK"))),"REVISAR DADOS")),IF(OR(J175&lt;&gt;"",K175&lt;&gt;""),"LIMPAR CANCELAMENTO","OK")))</f>
        <v/>
      </c>
      <c r="P175" s="18">
        <f>IF(COUNTA(A175:C175,G175:K175)=0,"",IF(COUNTA(A175:C175,G175:I175)&lt;6,"INCOMPLETA",IFERROR(IF(VLOOKUP(C175,Faixas!$A$5:$E$44,5,FALSE)&lt;&gt;"Sim","REVISAR FAIXA",IF(H175="Cancelada",IF(O175="OK","CANCELADA","REVISAR CANCELAMENTO"),IF(O175&lt;&gt;"OK","REVISAR CANCELAMENTO",IF(L175="CONFLITO","BLOQUEAR: CONFLITO",IF(M175&lt;&gt;"OK","REVISAR LIMITE",IF(N175&lt;&gt;"OK","REVISAR PRAZO",IF(H175="Solicitada","ANALISAR SOLICITAÇÃO","CONFIRMADA"))))))),"REVISAR FAIXA")))</f>
        <v/>
      </c>
    </row>
    <row r="176" ht="25" customHeight="1">
      <c r="A176" s="15" t="n"/>
      <c r="B176" s="16" t="n"/>
      <c r="C176" s="17" t="n"/>
      <c r="D176" s="18">
        <f>IF(C176="","",IFERROR(VLOOKUP(C176,Faixas!$A$5:$E$44,2,FALSE),"CÓDIGO INVÁLIDO"))</f>
        <v/>
      </c>
      <c r="E176" s="19">
        <f>IF(C176="","",IFERROR(VLOOKUP(C176,Faixas!$A$5:$E$44,3,FALSE),""))</f>
        <v/>
      </c>
      <c r="F176" s="19">
        <f>IF(C176="","",IFERROR(VLOOKUP(C176,Faixas!$A$5:$E$44,4,FALSE),""))</f>
        <v/>
      </c>
      <c r="G176" s="15" t="n"/>
      <c r="H176" s="17" t="n"/>
      <c r="I176" s="20" t="n"/>
      <c r="J176" s="20" t="n"/>
      <c r="K176" s="15" t="n"/>
      <c r="L176" s="21">
        <f>IF(OR(B176="",C176="",H176=""),"",IF(H176="Cancelada","LIBERADA",IF(COUNTIFS($B$5:$B$204,B176,$C$5:$C$204,C176,$H$5:$H$204,"Confirmada")+COUNTIFS($B$5:$B$204,B176,$C$5:$C$204,C176,$H$5:$H$204,"Solicitada")&gt;1,"CONFLITO","OK")))</f>
        <v/>
      </c>
      <c r="M176" s="21">
        <f>IF(OR(B176="",G176="",H176=""),"",IF(H176="Cancelada","N/A",IF(COUNTIFS($B$5:$B$204,B176,$G$5:$G$204,G176,$H$5:$H$204,"Confirmada")+COUNTIFS($B$5:$B$204,B176,$G$5:$G$204,G176,$H$5:$H$204,"Solicitada")&gt;Parâmetros!$B$7,"ACIMA DO LIMITE","OK")))</f>
        <v/>
      </c>
      <c r="N176" s="21">
        <f>IF(OR(B176="",E176="",I176=""),"",IFERROR(IF(B176+E176&lt;I176,"USO ANTERIOR AO REGISTRO",IF((B176+E176-I176)*24&lt;Parâmetros!$B$5,"ANTECEDÊNCIA INSUFICIENTE",IF(B176+E176-I176&gt;Parâmetros!$B$6,"FORA DA JANELA","OK"))),"REVISAR DADOS"))</f>
        <v/>
      </c>
      <c r="O176" s="21">
        <f>IF(H176="","",IF(H176="Cancelada",IF(OR(B176="",E176="",I176="",J176="",K176=""),"DADOS INCOMPLETOS",IFERROR(IF(J176&lt;I176,"ANTES DO REGISTRO",IF(J176&gt;B176+E176,"APÓS O INÍCIO",IF((B176+E176-J176)*24&lt;Parâmetros!$B$8,"FORA DO PRAZO","OK"))),"REVISAR DADOS")),IF(OR(J176&lt;&gt;"",K176&lt;&gt;""),"LIMPAR CANCELAMENTO","OK")))</f>
        <v/>
      </c>
      <c r="P176" s="18">
        <f>IF(COUNTA(A176:C176,G176:K176)=0,"",IF(COUNTA(A176:C176,G176:I176)&lt;6,"INCOMPLETA",IFERROR(IF(VLOOKUP(C176,Faixas!$A$5:$E$44,5,FALSE)&lt;&gt;"Sim","REVISAR FAIXA",IF(H176="Cancelada",IF(O176="OK","CANCELADA","REVISAR CANCELAMENTO"),IF(O176&lt;&gt;"OK","REVISAR CANCELAMENTO",IF(L176="CONFLITO","BLOQUEAR: CONFLITO",IF(M176&lt;&gt;"OK","REVISAR LIMITE",IF(N176&lt;&gt;"OK","REVISAR PRAZO",IF(H176="Solicitada","ANALISAR SOLICITAÇÃO","CONFIRMADA"))))))),"REVISAR FAIXA")))</f>
        <v/>
      </c>
    </row>
    <row r="177" ht="25" customHeight="1">
      <c r="A177" s="15" t="n"/>
      <c r="B177" s="16" t="n"/>
      <c r="C177" s="17" t="n"/>
      <c r="D177" s="18">
        <f>IF(C177="","",IFERROR(VLOOKUP(C177,Faixas!$A$5:$E$44,2,FALSE),"CÓDIGO INVÁLIDO"))</f>
        <v/>
      </c>
      <c r="E177" s="19">
        <f>IF(C177="","",IFERROR(VLOOKUP(C177,Faixas!$A$5:$E$44,3,FALSE),""))</f>
        <v/>
      </c>
      <c r="F177" s="19">
        <f>IF(C177="","",IFERROR(VLOOKUP(C177,Faixas!$A$5:$E$44,4,FALSE),""))</f>
        <v/>
      </c>
      <c r="G177" s="15" t="n"/>
      <c r="H177" s="17" t="n"/>
      <c r="I177" s="20" t="n"/>
      <c r="J177" s="20" t="n"/>
      <c r="K177" s="15" t="n"/>
      <c r="L177" s="21">
        <f>IF(OR(B177="",C177="",H177=""),"",IF(H177="Cancelada","LIBERADA",IF(COUNTIFS($B$5:$B$204,B177,$C$5:$C$204,C177,$H$5:$H$204,"Confirmada")+COUNTIFS($B$5:$B$204,B177,$C$5:$C$204,C177,$H$5:$H$204,"Solicitada")&gt;1,"CONFLITO","OK")))</f>
        <v/>
      </c>
      <c r="M177" s="21">
        <f>IF(OR(B177="",G177="",H177=""),"",IF(H177="Cancelada","N/A",IF(COUNTIFS($B$5:$B$204,B177,$G$5:$G$204,G177,$H$5:$H$204,"Confirmada")+COUNTIFS($B$5:$B$204,B177,$G$5:$G$204,G177,$H$5:$H$204,"Solicitada")&gt;Parâmetros!$B$7,"ACIMA DO LIMITE","OK")))</f>
        <v/>
      </c>
      <c r="N177" s="21">
        <f>IF(OR(B177="",E177="",I177=""),"",IFERROR(IF(B177+E177&lt;I177,"USO ANTERIOR AO REGISTRO",IF((B177+E177-I177)*24&lt;Parâmetros!$B$5,"ANTECEDÊNCIA INSUFICIENTE",IF(B177+E177-I177&gt;Parâmetros!$B$6,"FORA DA JANELA","OK"))),"REVISAR DADOS"))</f>
        <v/>
      </c>
      <c r="O177" s="21">
        <f>IF(H177="","",IF(H177="Cancelada",IF(OR(B177="",E177="",I177="",J177="",K177=""),"DADOS INCOMPLETOS",IFERROR(IF(J177&lt;I177,"ANTES DO REGISTRO",IF(J177&gt;B177+E177,"APÓS O INÍCIO",IF((B177+E177-J177)*24&lt;Parâmetros!$B$8,"FORA DO PRAZO","OK"))),"REVISAR DADOS")),IF(OR(J177&lt;&gt;"",K177&lt;&gt;""),"LIMPAR CANCELAMENTO","OK")))</f>
        <v/>
      </c>
      <c r="P177" s="18">
        <f>IF(COUNTA(A177:C177,G177:K177)=0,"",IF(COUNTA(A177:C177,G177:I177)&lt;6,"INCOMPLETA",IFERROR(IF(VLOOKUP(C177,Faixas!$A$5:$E$44,5,FALSE)&lt;&gt;"Sim","REVISAR FAIXA",IF(H177="Cancelada",IF(O177="OK","CANCELADA","REVISAR CANCELAMENTO"),IF(O177&lt;&gt;"OK","REVISAR CANCELAMENTO",IF(L177="CONFLITO","BLOQUEAR: CONFLITO",IF(M177&lt;&gt;"OK","REVISAR LIMITE",IF(N177&lt;&gt;"OK","REVISAR PRAZO",IF(H177="Solicitada","ANALISAR SOLICITAÇÃO","CONFIRMADA"))))))),"REVISAR FAIXA")))</f>
        <v/>
      </c>
    </row>
    <row r="178" ht="25" customHeight="1">
      <c r="A178" s="15" t="n"/>
      <c r="B178" s="16" t="n"/>
      <c r="C178" s="17" t="n"/>
      <c r="D178" s="18">
        <f>IF(C178="","",IFERROR(VLOOKUP(C178,Faixas!$A$5:$E$44,2,FALSE),"CÓDIGO INVÁLIDO"))</f>
        <v/>
      </c>
      <c r="E178" s="19">
        <f>IF(C178="","",IFERROR(VLOOKUP(C178,Faixas!$A$5:$E$44,3,FALSE),""))</f>
        <v/>
      </c>
      <c r="F178" s="19">
        <f>IF(C178="","",IFERROR(VLOOKUP(C178,Faixas!$A$5:$E$44,4,FALSE),""))</f>
        <v/>
      </c>
      <c r="G178" s="15" t="n"/>
      <c r="H178" s="17" t="n"/>
      <c r="I178" s="20" t="n"/>
      <c r="J178" s="20" t="n"/>
      <c r="K178" s="15" t="n"/>
      <c r="L178" s="21">
        <f>IF(OR(B178="",C178="",H178=""),"",IF(H178="Cancelada","LIBERADA",IF(COUNTIFS($B$5:$B$204,B178,$C$5:$C$204,C178,$H$5:$H$204,"Confirmada")+COUNTIFS($B$5:$B$204,B178,$C$5:$C$204,C178,$H$5:$H$204,"Solicitada")&gt;1,"CONFLITO","OK")))</f>
        <v/>
      </c>
      <c r="M178" s="21">
        <f>IF(OR(B178="",G178="",H178=""),"",IF(H178="Cancelada","N/A",IF(COUNTIFS($B$5:$B$204,B178,$G$5:$G$204,G178,$H$5:$H$204,"Confirmada")+COUNTIFS($B$5:$B$204,B178,$G$5:$G$204,G178,$H$5:$H$204,"Solicitada")&gt;Parâmetros!$B$7,"ACIMA DO LIMITE","OK")))</f>
        <v/>
      </c>
      <c r="N178" s="21">
        <f>IF(OR(B178="",E178="",I178=""),"",IFERROR(IF(B178+E178&lt;I178,"USO ANTERIOR AO REGISTRO",IF((B178+E178-I178)*24&lt;Parâmetros!$B$5,"ANTECEDÊNCIA INSUFICIENTE",IF(B178+E178-I178&gt;Parâmetros!$B$6,"FORA DA JANELA","OK"))),"REVISAR DADOS"))</f>
        <v/>
      </c>
      <c r="O178" s="21">
        <f>IF(H178="","",IF(H178="Cancelada",IF(OR(B178="",E178="",I178="",J178="",K178=""),"DADOS INCOMPLETOS",IFERROR(IF(J178&lt;I178,"ANTES DO REGISTRO",IF(J178&gt;B178+E178,"APÓS O INÍCIO",IF((B178+E178-J178)*24&lt;Parâmetros!$B$8,"FORA DO PRAZO","OK"))),"REVISAR DADOS")),IF(OR(J178&lt;&gt;"",K178&lt;&gt;""),"LIMPAR CANCELAMENTO","OK")))</f>
        <v/>
      </c>
      <c r="P178" s="18">
        <f>IF(COUNTA(A178:C178,G178:K178)=0,"",IF(COUNTA(A178:C178,G178:I178)&lt;6,"INCOMPLETA",IFERROR(IF(VLOOKUP(C178,Faixas!$A$5:$E$44,5,FALSE)&lt;&gt;"Sim","REVISAR FAIXA",IF(H178="Cancelada",IF(O178="OK","CANCELADA","REVISAR CANCELAMENTO"),IF(O178&lt;&gt;"OK","REVISAR CANCELAMENTO",IF(L178="CONFLITO","BLOQUEAR: CONFLITO",IF(M178&lt;&gt;"OK","REVISAR LIMITE",IF(N178&lt;&gt;"OK","REVISAR PRAZO",IF(H178="Solicitada","ANALISAR SOLICITAÇÃO","CONFIRMADA"))))))),"REVISAR FAIXA")))</f>
        <v/>
      </c>
    </row>
    <row r="179" ht="25" customHeight="1">
      <c r="A179" s="15" t="n"/>
      <c r="B179" s="16" t="n"/>
      <c r="C179" s="17" t="n"/>
      <c r="D179" s="18">
        <f>IF(C179="","",IFERROR(VLOOKUP(C179,Faixas!$A$5:$E$44,2,FALSE),"CÓDIGO INVÁLIDO"))</f>
        <v/>
      </c>
      <c r="E179" s="19">
        <f>IF(C179="","",IFERROR(VLOOKUP(C179,Faixas!$A$5:$E$44,3,FALSE),""))</f>
        <v/>
      </c>
      <c r="F179" s="19">
        <f>IF(C179="","",IFERROR(VLOOKUP(C179,Faixas!$A$5:$E$44,4,FALSE),""))</f>
        <v/>
      </c>
      <c r="G179" s="15" t="n"/>
      <c r="H179" s="17" t="n"/>
      <c r="I179" s="20" t="n"/>
      <c r="J179" s="20" t="n"/>
      <c r="K179" s="15" t="n"/>
      <c r="L179" s="21">
        <f>IF(OR(B179="",C179="",H179=""),"",IF(H179="Cancelada","LIBERADA",IF(COUNTIFS($B$5:$B$204,B179,$C$5:$C$204,C179,$H$5:$H$204,"Confirmada")+COUNTIFS($B$5:$B$204,B179,$C$5:$C$204,C179,$H$5:$H$204,"Solicitada")&gt;1,"CONFLITO","OK")))</f>
        <v/>
      </c>
      <c r="M179" s="21">
        <f>IF(OR(B179="",G179="",H179=""),"",IF(H179="Cancelada","N/A",IF(COUNTIFS($B$5:$B$204,B179,$G$5:$G$204,G179,$H$5:$H$204,"Confirmada")+COUNTIFS($B$5:$B$204,B179,$G$5:$G$204,G179,$H$5:$H$204,"Solicitada")&gt;Parâmetros!$B$7,"ACIMA DO LIMITE","OK")))</f>
        <v/>
      </c>
      <c r="N179" s="21">
        <f>IF(OR(B179="",E179="",I179=""),"",IFERROR(IF(B179+E179&lt;I179,"USO ANTERIOR AO REGISTRO",IF((B179+E179-I179)*24&lt;Parâmetros!$B$5,"ANTECEDÊNCIA INSUFICIENTE",IF(B179+E179-I179&gt;Parâmetros!$B$6,"FORA DA JANELA","OK"))),"REVISAR DADOS"))</f>
        <v/>
      </c>
      <c r="O179" s="21">
        <f>IF(H179="","",IF(H179="Cancelada",IF(OR(B179="",E179="",I179="",J179="",K179=""),"DADOS INCOMPLETOS",IFERROR(IF(J179&lt;I179,"ANTES DO REGISTRO",IF(J179&gt;B179+E179,"APÓS O INÍCIO",IF((B179+E179-J179)*24&lt;Parâmetros!$B$8,"FORA DO PRAZO","OK"))),"REVISAR DADOS")),IF(OR(J179&lt;&gt;"",K179&lt;&gt;""),"LIMPAR CANCELAMENTO","OK")))</f>
        <v/>
      </c>
      <c r="P179" s="18">
        <f>IF(COUNTA(A179:C179,G179:K179)=0,"",IF(COUNTA(A179:C179,G179:I179)&lt;6,"INCOMPLETA",IFERROR(IF(VLOOKUP(C179,Faixas!$A$5:$E$44,5,FALSE)&lt;&gt;"Sim","REVISAR FAIXA",IF(H179="Cancelada",IF(O179="OK","CANCELADA","REVISAR CANCELAMENTO"),IF(O179&lt;&gt;"OK","REVISAR CANCELAMENTO",IF(L179="CONFLITO","BLOQUEAR: CONFLITO",IF(M179&lt;&gt;"OK","REVISAR LIMITE",IF(N179&lt;&gt;"OK","REVISAR PRAZO",IF(H179="Solicitada","ANALISAR SOLICITAÇÃO","CONFIRMADA"))))))),"REVISAR FAIXA")))</f>
        <v/>
      </c>
    </row>
    <row r="180" ht="25" customHeight="1">
      <c r="A180" s="15" t="n"/>
      <c r="B180" s="16" t="n"/>
      <c r="C180" s="17" t="n"/>
      <c r="D180" s="18">
        <f>IF(C180="","",IFERROR(VLOOKUP(C180,Faixas!$A$5:$E$44,2,FALSE),"CÓDIGO INVÁLIDO"))</f>
        <v/>
      </c>
      <c r="E180" s="19">
        <f>IF(C180="","",IFERROR(VLOOKUP(C180,Faixas!$A$5:$E$44,3,FALSE),""))</f>
        <v/>
      </c>
      <c r="F180" s="19">
        <f>IF(C180="","",IFERROR(VLOOKUP(C180,Faixas!$A$5:$E$44,4,FALSE),""))</f>
        <v/>
      </c>
      <c r="G180" s="15" t="n"/>
      <c r="H180" s="17" t="n"/>
      <c r="I180" s="20" t="n"/>
      <c r="J180" s="20" t="n"/>
      <c r="K180" s="15" t="n"/>
      <c r="L180" s="21">
        <f>IF(OR(B180="",C180="",H180=""),"",IF(H180="Cancelada","LIBERADA",IF(COUNTIFS($B$5:$B$204,B180,$C$5:$C$204,C180,$H$5:$H$204,"Confirmada")+COUNTIFS($B$5:$B$204,B180,$C$5:$C$204,C180,$H$5:$H$204,"Solicitada")&gt;1,"CONFLITO","OK")))</f>
        <v/>
      </c>
      <c r="M180" s="21">
        <f>IF(OR(B180="",G180="",H180=""),"",IF(H180="Cancelada","N/A",IF(COUNTIFS($B$5:$B$204,B180,$G$5:$G$204,G180,$H$5:$H$204,"Confirmada")+COUNTIFS($B$5:$B$204,B180,$G$5:$G$204,G180,$H$5:$H$204,"Solicitada")&gt;Parâmetros!$B$7,"ACIMA DO LIMITE","OK")))</f>
        <v/>
      </c>
      <c r="N180" s="21">
        <f>IF(OR(B180="",E180="",I180=""),"",IFERROR(IF(B180+E180&lt;I180,"USO ANTERIOR AO REGISTRO",IF((B180+E180-I180)*24&lt;Parâmetros!$B$5,"ANTECEDÊNCIA INSUFICIENTE",IF(B180+E180-I180&gt;Parâmetros!$B$6,"FORA DA JANELA","OK"))),"REVISAR DADOS"))</f>
        <v/>
      </c>
      <c r="O180" s="21">
        <f>IF(H180="","",IF(H180="Cancelada",IF(OR(B180="",E180="",I180="",J180="",K180=""),"DADOS INCOMPLETOS",IFERROR(IF(J180&lt;I180,"ANTES DO REGISTRO",IF(J180&gt;B180+E180,"APÓS O INÍCIO",IF((B180+E180-J180)*24&lt;Parâmetros!$B$8,"FORA DO PRAZO","OK"))),"REVISAR DADOS")),IF(OR(J180&lt;&gt;"",K180&lt;&gt;""),"LIMPAR CANCELAMENTO","OK")))</f>
        <v/>
      </c>
      <c r="P180" s="18">
        <f>IF(COUNTA(A180:C180,G180:K180)=0,"",IF(COUNTA(A180:C180,G180:I180)&lt;6,"INCOMPLETA",IFERROR(IF(VLOOKUP(C180,Faixas!$A$5:$E$44,5,FALSE)&lt;&gt;"Sim","REVISAR FAIXA",IF(H180="Cancelada",IF(O180="OK","CANCELADA","REVISAR CANCELAMENTO"),IF(O180&lt;&gt;"OK","REVISAR CANCELAMENTO",IF(L180="CONFLITO","BLOQUEAR: CONFLITO",IF(M180&lt;&gt;"OK","REVISAR LIMITE",IF(N180&lt;&gt;"OK","REVISAR PRAZO",IF(H180="Solicitada","ANALISAR SOLICITAÇÃO","CONFIRMADA"))))))),"REVISAR FAIXA")))</f>
        <v/>
      </c>
    </row>
    <row r="181" ht="25" customHeight="1">
      <c r="A181" s="15" t="n"/>
      <c r="B181" s="16" t="n"/>
      <c r="C181" s="17" t="n"/>
      <c r="D181" s="18">
        <f>IF(C181="","",IFERROR(VLOOKUP(C181,Faixas!$A$5:$E$44,2,FALSE),"CÓDIGO INVÁLIDO"))</f>
        <v/>
      </c>
      <c r="E181" s="19">
        <f>IF(C181="","",IFERROR(VLOOKUP(C181,Faixas!$A$5:$E$44,3,FALSE),""))</f>
        <v/>
      </c>
      <c r="F181" s="19">
        <f>IF(C181="","",IFERROR(VLOOKUP(C181,Faixas!$A$5:$E$44,4,FALSE),""))</f>
        <v/>
      </c>
      <c r="G181" s="15" t="n"/>
      <c r="H181" s="17" t="n"/>
      <c r="I181" s="20" t="n"/>
      <c r="J181" s="20" t="n"/>
      <c r="K181" s="15" t="n"/>
      <c r="L181" s="21">
        <f>IF(OR(B181="",C181="",H181=""),"",IF(H181="Cancelada","LIBERADA",IF(COUNTIFS($B$5:$B$204,B181,$C$5:$C$204,C181,$H$5:$H$204,"Confirmada")+COUNTIFS($B$5:$B$204,B181,$C$5:$C$204,C181,$H$5:$H$204,"Solicitada")&gt;1,"CONFLITO","OK")))</f>
        <v/>
      </c>
      <c r="M181" s="21">
        <f>IF(OR(B181="",G181="",H181=""),"",IF(H181="Cancelada","N/A",IF(COUNTIFS($B$5:$B$204,B181,$G$5:$G$204,G181,$H$5:$H$204,"Confirmada")+COUNTIFS($B$5:$B$204,B181,$G$5:$G$204,G181,$H$5:$H$204,"Solicitada")&gt;Parâmetros!$B$7,"ACIMA DO LIMITE","OK")))</f>
        <v/>
      </c>
      <c r="N181" s="21">
        <f>IF(OR(B181="",E181="",I181=""),"",IFERROR(IF(B181+E181&lt;I181,"USO ANTERIOR AO REGISTRO",IF((B181+E181-I181)*24&lt;Parâmetros!$B$5,"ANTECEDÊNCIA INSUFICIENTE",IF(B181+E181-I181&gt;Parâmetros!$B$6,"FORA DA JANELA","OK"))),"REVISAR DADOS"))</f>
        <v/>
      </c>
      <c r="O181" s="21">
        <f>IF(H181="","",IF(H181="Cancelada",IF(OR(B181="",E181="",I181="",J181="",K181=""),"DADOS INCOMPLETOS",IFERROR(IF(J181&lt;I181,"ANTES DO REGISTRO",IF(J181&gt;B181+E181,"APÓS O INÍCIO",IF((B181+E181-J181)*24&lt;Parâmetros!$B$8,"FORA DO PRAZO","OK"))),"REVISAR DADOS")),IF(OR(J181&lt;&gt;"",K181&lt;&gt;""),"LIMPAR CANCELAMENTO","OK")))</f>
        <v/>
      </c>
      <c r="P181" s="18">
        <f>IF(COUNTA(A181:C181,G181:K181)=0,"",IF(COUNTA(A181:C181,G181:I181)&lt;6,"INCOMPLETA",IFERROR(IF(VLOOKUP(C181,Faixas!$A$5:$E$44,5,FALSE)&lt;&gt;"Sim","REVISAR FAIXA",IF(H181="Cancelada",IF(O181="OK","CANCELADA","REVISAR CANCELAMENTO"),IF(O181&lt;&gt;"OK","REVISAR CANCELAMENTO",IF(L181="CONFLITO","BLOQUEAR: CONFLITO",IF(M181&lt;&gt;"OK","REVISAR LIMITE",IF(N181&lt;&gt;"OK","REVISAR PRAZO",IF(H181="Solicitada","ANALISAR SOLICITAÇÃO","CONFIRMADA"))))))),"REVISAR FAIXA")))</f>
        <v/>
      </c>
    </row>
    <row r="182" ht="25" customHeight="1">
      <c r="A182" s="15" t="n"/>
      <c r="B182" s="16" t="n"/>
      <c r="C182" s="17" t="n"/>
      <c r="D182" s="18">
        <f>IF(C182="","",IFERROR(VLOOKUP(C182,Faixas!$A$5:$E$44,2,FALSE),"CÓDIGO INVÁLIDO"))</f>
        <v/>
      </c>
      <c r="E182" s="19">
        <f>IF(C182="","",IFERROR(VLOOKUP(C182,Faixas!$A$5:$E$44,3,FALSE),""))</f>
        <v/>
      </c>
      <c r="F182" s="19">
        <f>IF(C182="","",IFERROR(VLOOKUP(C182,Faixas!$A$5:$E$44,4,FALSE),""))</f>
        <v/>
      </c>
      <c r="G182" s="15" t="n"/>
      <c r="H182" s="17" t="n"/>
      <c r="I182" s="20" t="n"/>
      <c r="J182" s="20" t="n"/>
      <c r="K182" s="15" t="n"/>
      <c r="L182" s="21">
        <f>IF(OR(B182="",C182="",H182=""),"",IF(H182="Cancelada","LIBERADA",IF(COUNTIFS($B$5:$B$204,B182,$C$5:$C$204,C182,$H$5:$H$204,"Confirmada")+COUNTIFS($B$5:$B$204,B182,$C$5:$C$204,C182,$H$5:$H$204,"Solicitada")&gt;1,"CONFLITO","OK")))</f>
        <v/>
      </c>
      <c r="M182" s="21">
        <f>IF(OR(B182="",G182="",H182=""),"",IF(H182="Cancelada","N/A",IF(COUNTIFS($B$5:$B$204,B182,$G$5:$G$204,G182,$H$5:$H$204,"Confirmada")+COUNTIFS($B$5:$B$204,B182,$G$5:$G$204,G182,$H$5:$H$204,"Solicitada")&gt;Parâmetros!$B$7,"ACIMA DO LIMITE","OK")))</f>
        <v/>
      </c>
      <c r="N182" s="21">
        <f>IF(OR(B182="",E182="",I182=""),"",IFERROR(IF(B182+E182&lt;I182,"USO ANTERIOR AO REGISTRO",IF((B182+E182-I182)*24&lt;Parâmetros!$B$5,"ANTECEDÊNCIA INSUFICIENTE",IF(B182+E182-I182&gt;Parâmetros!$B$6,"FORA DA JANELA","OK"))),"REVISAR DADOS"))</f>
        <v/>
      </c>
      <c r="O182" s="21">
        <f>IF(H182="","",IF(H182="Cancelada",IF(OR(B182="",E182="",I182="",J182="",K182=""),"DADOS INCOMPLETOS",IFERROR(IF(J182&lt;I182,"ANTES DO REGISTRO",IF(J182&gt;B182+E182,"APÓS O INÍCIO",IF((B182+E182-J182)*24&lt;Parâmetros!$B$8,"FORA DO PRAZO","OK"))),"REVISAR DADOS")),IF(OR(J182&lt;&gt;"",K182&lt;&gt;""),"LIMPAR CANCELAMENTO","OK")))</f>
        <v/>
      </c>
      <c r="P182" s="18">
        <f>IF(COUNTA(A182:C182,G182:K182)=0,"",IF(COUNTA(A182:C182,G182:I182)&lt;6,"INCOMPLETA",IFERROR(IF(VLOOKUP(C182,Faixas!$A$5:$E$44,5,FALSE)&lt;&gt;"Sim","REVISAR FAIXA",IF(H182="Cancelada",IF(O182="OK","CANCELADA","REVISAR CANCELAMENTO"),IF(O182&lt;&gt;"OK","REVISAR CANCELAMENTO",IF(L182="CONFLITO","BLOQUEAR: CONFLITO",IF(M182&lt;&gt;"OK","REVISAR LIMITE",IF(N182&lt;&gt;"OK","REVISAR PRAZO",IF(H182="Solicitada","ANALISAR SOLICITAÇÃO","CONFIRMADA"))))))),"REVISAR FAIXA")))</f>
        <v/>
      </c>
    </row>
    <row r="183" ht="25" customHeight="1">
      <c r="A183" s="15" t="n"/>
      <c r="B183" s="16" t="n"/>
      <c r="C183" s="17" t="n"/>
      <c r="D183" s="18">
        <f>IF(C183="","",IFERROR(VLOOKUP(C183,Faixas!$A$5:$E$44,2,FALSE),"CÓDIGO INVÁLIDO"))</f>
        <v/>
      </c>
      <c r="E183" s="19">
        <f>IF(C183="","",IFERROR(VLOOKUP(C183,Faixas!$A$5:$E$44,3,FALSE),""))</f>
        <v/>
      </c>
      <c r="F183" s="19">
        <f>IF(C183="","",IFERROR(VLOOKUP(C183,Faixas!$A$5:$E$44,4,FALSE),""))</f>
        <v/>
      </c>
      <c r="G183" s="15" t="n"/>
      <c r="H183" s="17" t="n"/>
      <c r="I183" s="20" t="n"/>
      <c r="J183" s="20" t="n"/>
      <c r="K183" s="15" t="n"/>
      <c r="L183" s="21">
        <f>IF(OR(B183="",C183="",H183=""),"",IF(H183="Cancelada","LIBERADA",IF(COUNTIFS($B$5:$B$204,B183,$C$5:$C$204,C183,$H$5:$H$204,"Confirmada")+COUNTIFS($B$5:$B$204,B183,$C$5:$C$204,C183,$H$5:$H$204,"Solicitada")&gt;1,"CONFLITO","OK")))</f>
        <v/>
      </c>
      <c r="M183" s="21">
        <f>IF(OR(B183="",G183="",H183=""),"",IF(H183="Cancelada","N/A",IF(COUNTIFS($B$5:$B$204,B183,$G$5:$G$204,G183,$H$5:$H$204,"Confirmada")+COUNTIFS($B$5:$B$204,B183,$G$5:$G$204,G183,$H$5:$H$204,"Solicitada")&gt;Parâmetros!$B$7,"ACIMA DO LIMITE","OK")))</f>
        <v/>
      </c>
      <c r="N183" s="21">
        <f>IF(OR(B183="",E183="",I183=""),"",IFERROR(IF(B183+E183&lt;I183,"USO ANTERIOR AO REGISTRO",IF((B183+E183-I183)*24&lt;Parâmetros!$B$5,"ANTECEDÊNCIA INSUFICIENTE",IF(B183+E183-I183&gt;Parâmetros!$B$6,"FORA DA JANELA","OK"))),"REVISAR DADOS"))</f>
        <v/>
      </c>
      <c r="O183" s="21">
        <f>IF(H183="","",IF(H183="Cancelada",IF(OR(B183="",E183="",I183="",J183="",K183=""),"DADOS INCOMPLETOS",IFERROR(IF(J183&lt;I183,"ANTES DO REGISTRO",IF(J183&gt;B183+E183,"APÓS O INÍCIO",IF((B183+E183-J183)*24&lt;Parâmetros!$B$8,"FORA DO PRAZO","OK"))),"REVISAR DADOS")),IF(OR(J183&lt;&gt;"",K183&lt;&gt;""),"LIMPAR CANCELAMENTO","OK")))</f>
        <v/>
      </c>
      <c r="P183" s="18">
        <f>IF(COUNTA(A183:C183,G183:K183)=0,"",IF(COUNTA(A183:C183,G183:I183)&lt;6,"INCOMPLETA",IFERROR(IF(VLOOKUP(C183,Faixas!$A$5:$E$44,5,FALSE)&lt;&gt;"Sim","REVISAR FAIXA",IF(H183="Cancelada",IF(O183="OK","CANCELADA","REVISAR CANCELAMENTO"),IF(O183&lt;&gt;"OK","REVISAR CANCELAMENTO",IF(L183="CONFLITO","BLOQUEAR: CONFLITO",IF(M183&lt;&gt;"OK","REVISAR LIMITE",IF(N183&lt;&gt;"OK","REVISAR PRAZO",IF(H183="Solicitada","ANALISAR SOLICITAÇÃO","CONFIRMADA"))))))),"REVISAR FAIXA")))</f>
        <v/>
      </c>
    </row>
    <row r="184" ht="25" customHeight="1">
      <c r="A184" s="15" t="n"/>
      <c r="B184" s="16" t="n"/>
      <c r="C184" s="17" t="n"/>
      <c r="D184" s="18">
        <f>IF(C184="","",IFERROR(VLOOKUP(C184,Faixas!$A$5:$E$44,2,FALSE),"CÓDIGO INVÁLIDO"))</f>
        <v/>
      </c>
      <c r="E184" s="19">
        <f>IF(C184="","",IFERROR(VLOOKUP(C184,Faixas!$A$5:$E$44,3,FALSE),""))</f>
        <v/>
      </c>
      <c r="F184" s="19">
        <f>IF(C184="","",IFERROR(VLOOKUP(C184,Faixas!$A$5:$E$44,4,FALSE),""))</f>
        <v/>
      </c>
      <c r="G184" s="15" t="n"/>
      <c r="H184" s="17" t="n"/>
      <c r="I184" s="20" t="n"/>
      <c r="J184" s="20" t="n"/>
      <c r="K184" s="15" t="n"/>
      <c r="L184" s="21">
        <f>IF(OR(B184="",C184="",H184=""),"",IF(H184="Cancelada","LIBERADA",IF(COUNTIFS($B$5:$B$204,B184,$C$5:$C$204,C184,$H$5:$H$204,"Confirmada")+COUNTIFS($B$5:$B$204,B184,$C$5:$C$204,C184,$H$5:$H$204,"Solicitada")&gt;1,"CONFLITO","OK")))</f>
        <v/>
      </c>
      <c r="M184" s="21">
        <f>IF(OR(B184="",G184="",H184=""),"",IF(H184="Cancelada","N/A",IF(COUNTIFS($B$5:$B$204,B184,$G$5:$G$204,G184,$H$5:$H$204,"Confirmada")+COUNTIFS($B$5:$B$204,B184,$G$5:$G$204,G184,$H$5:$H$204,"Solicitada")&gt;Parâmetros!$B$7,"ACIMA DO LIMITE","OK")))</f>
        <v/>
      </c>
      <c r="N184" s="21">
        <f>IF(OR(B184="",E184="",I184=""),"",IFERROR(IF(B184+E184&lt;I184,"USO ANTERIOR AO REGISTRO",IF((B184+E184-I184)*24&lt;Parâmetros!$B$5,"ANTECEDÊNCIA INSUFICIENTE",IF(B184+E184-I184&gt;Parâmetros!$B$6,"FORA DA JANELA","OK"))),"REVISAR DADOS"))</f>
        <v/>
      </c>
      <c r="O184" s="21">
        <f>IF(H184="","",IF(H184="Cancelada",IF(OR(B184="",E184="",I184="",J184="",K184=""),"DADOS INCOMPLETOS",IFERROR(IF(J184&lt;I184,"ANTES DO REGISTRO",IF(J184&gt;B184+E184,"APÓS O INÍCIO",IF((B184+E184-J184)*24&lt;Parâmetros!$B$8,"FORA DO PRAZO","OK"))),"REVISAR DADOS")),IF(OR(J184&lt;&gt;"",K184&lt;&gt;""),"LIMPAR CANCELAMENTO","OK")))</f>
        <v/>
      </c>
      <c r="P184" s="18">
        <f>IF(COUNTA(A184:C184,G184:K184)=0,"",IF(COUNTA(A184:C184,G184:I184)&lt;6,"INCOMPLETA",IFERROR(IF(VLOOKUP(C184,Faixas!$A$5:$E$44,5,FALSE)&lt;&gt;"Sim","REVISAR FAIXA",IF(H184="Cancelada",IF(O184="OK","CANCELADA","REVISAR CANCELAMENTO"),IF(O184&lt;&gt;"OK","REVISAR CANCELAMENTO",IF(L184="CONFLITO","BLOQUEAR: CONFLITO",IF(M184&lt;&gt;"OK","REVISAR LIMITE",IF(N184&lt;&gt;"OK","REVISAR PRAZO",IF(H184="Solicitada","ANALISAR SOLICITAÇÃO","CONFIRMADA"))))))),"REVISAR FAIXA")))</f>
        <v/>
      </c>
    </row>
    <row r="185" ht="25" customHeight="1">
      <c r="A185" s="15" t="n"/>
      <c r="B185" s="16" t="n"/>
      <c r="C185" s="17" t="n"/>
      <c r="D185" s="18">
        <f>IF(C185="","",IFERROR(VLOOKUP(C185,Faixas!$A$5:$E$44,2,FALSE),"CÓDIGO INVÁLIDO"))</f>
        <v/>
      </c>
      <c r="E185" s="19">
        <f>IF(C185="","",IFERROR(VLOOKUP(C185,Faixas!$A$5:$E$44,3,FALSE),""))</f>
        <v/>
      </c>
      <c r="F185" s="19">
        <f>IF(C185="","",IFERROR(VLOOKUP(C185,Faixas!$A$5:$E$44,4,FALSE),""))</f>
        <v/>
      </c>
      <c r="G185" s="15" t="n"/>
      <c r="H185" s="17" t="n"/>
      <c r="I185" s="20" t="n"/>
      <c r="J185" s="20" t="n"/>
      <c r="K185" s="15" t="n"/>
      <c r="L185" s="21">
        <f>IF(OR(B185="",C185="",H185=""),"",IF(H185="Cancelada","LIBERADA",IF(COUNTIFS($B$5:$B$204,B185,$C$5:$C$204,C185,$H$5:$H$204,"Confirmada")+COUNTIFS($B$5:$B$204,B185,$C$5:$C$204,C185,$H$5:$H$204,"Solicitada")&gt;1,"CONFLITO","OK")))</f>
        <v/>
      </c>
      <c r="M185" s="21">
        <f>IF(OR(B185="",G185="",H185=""),"",IF(H185="Cancelada","N/A",IF(COUNTIFS($B$5:$B$204,B185,$G$5:$G$204,G185,$H$5:$H$204,"Confirmada")+COUNTIFS($B$5:$B$204,B185,$G$5:$G$204,G185,$H$5:$H$204,"Solicitada")&gt;Parâmetros!$B$7,"ACIMA DO LIMITE","OK")))</f>
        <v/>
      </c>
      <c r="N185" s="21">
        <f>IF(OR(B185="",E185="",I185=""),"",IFERROR(IF(B185+E185&lt;I185,"USO ANTERIOR AO REGISTRO",IF((B185+E185-I185)*24&lt;Parâmetros!$B$5,"ANTECEDÊNCIA INSUFICIENTE",IF(B185+E185-I185&gt;Parâmetros!$B$6,"FORA DA JANELA","OK"))),"REVISAR DADOS"))</f>
        <v/>
      </c>
      <c r="O185" s="21">
        <f>IF(H185="","",IF(H185="Cancelada",IF(OR(B185="",E185="",I185="",J185="",K185=""),"DADOS INCOMPLETOS",IFERROR(IF(J185&lt;I185,"ANTES DO REGISTRO",IF(J185&gt;B185+E185,"APÓS O INÍCIO",IF((B185+E185-J185)*24&lt;Parâmetros!$B$8,"FORA DO PRAZO","OK"))),"REVISAR DADOS")),IF(OR(J185&lt;&gt;"",K185&lt;&gt;""),"LIMPAR CANCELAMENTO","OK")))</f>
        <v/>
      </c>
      <c r="P185" s="18">
        <f>IF(COUNTA(A185:C185,G185:K185)=0,"",IF(COUNTA(A185:C185,G185:I185)&lt;6,"INCOMPLETA",IFERROR(IF(VLOOKUP(C185,Faixas!$A$5:$E$44,5,FALSE)&lt;&gt;"Sim","REVISAR FAIXA",IF(H185="Cancelada",IF(O185="OK","CANCELADA","REVISAR CANCELAMENTO"),IF(O185&lt;&gt;"OK","REVISAR CANCELAMENTO",IF(L185="CONFLITO","BLOQUEAR: CONFLITO",IF(M185&lt;&gt;"OK","REVISAR LIMITE",IF(N185&lt;&gt;"OK","REVISAR PRAZO",IF(H185="Solicitada","ANALISAR SOLICITAÇÃO","CONFIRMADA"))))))),"REVISAR FAIXA")))</f>
        <v/>
      </c>
    </row>
    <row r="186" ht="25" customHeight="1">
      <c r="A186" s="15" t="n"/>
      <c r="B186" s="16" t="n"/>
      <c r="C186" s="17" t="n"/>
      <c r="D186" s="18">
        <f>IF(C186="","",IFERROR(VLOOKUP(C186,Faixas!$A$5:$E$44,2,FALSE),"CÓDIGO INVÁLIDO"))</f>
        <v/>
      </c>
      <c r="E186" s="19">
        <f>IF(C186="","",IFERROR(VLOOKUP(C186,Faixas!$A$5:$E$44,3,FALSE),""))</f>
        <v/>
      </c>
      <c r="F186" s="19">
        <f>IF(C186="","",IFERROR(VLOOKUP(C186,Faixas!$A$5:$E$44,4,FALSE),""))</f>
        <v/>
      </c>
      <c r="G186" s="15" t="n"/>
      <c r="H186" s="17" t="n"/>
      <c r="I186" s="20" t="n"/>
      <c r="J186" s="20" t="n"/>
      <c r="K186" s="15" t="n"/>
      <c r="L186" s="21">
        <f>IF(OR(B186="",C186="",H186=""),"",IF(H186="Cancelada","LIBERADA",IF(COUNTIFS($B$5:$B$204,B186,$C$5:$C$204,C186,$H$5:$H$204,"Confirmada")+COUNTIFS($B$5:$B$204,B186,$C$5:$C$204,C186,$H$5:$H$204,"Solicitada")&gt;1,"CONFLITO","OK")))</f>
        <v/>
      </c>
      <c r="M186" s="21">
        <f>IF(OR(B186="",G186="",H186=""),"",IF(H186="Cancelada","N/A",IF(COUNTIFS($B$5:$B$204,B186,$G$5:$G$204,G186,$H$5:$H$204,"Confirmada")+COUNTIFS($B$5:$B$204,B186,$G$5:$G$204,G186,$H$5:$H$204,"Solicitada")&gt;Parâmetros!$B$7,"ACIMA DO LIMITE","OK")))</f>
        <v/>
      </c>
      <c r="N186" s="21">
        <f>IF(OR(B186="",E186="",I186=""),"",IFERROR(IF(B186+E186&lt;I186,"USO ANTERIOR AO REGISTRO",IF((B186+E186-I186)*24&lt;Parâmetros!$B$5,"ANTECEDÊNCIA INSUFICIENTE",IF(B186+E186-I186&gt;Parâmetros!$B$6,"FORA DA JANELA","OK"))),"REVISAR DADOS"))</f>
        <v/>
      </c>
      <c r="O186" s="21">
        <f>IF(H186="","",IF(H186="Cancelada",IF(OR(B186="",E186="",I186="",J186="",K186=""),"DADOS INCOMPLETOS",IFERROR(IF(J186&lt;I186,"ANTES DO REGISTRO",IF(J186&gt;B186+E186,"APÓS O INÍCIO",IF((B186+E186-J186)*24&lt;Parâmetros!$B$8,"FORA DO PRAZO","OK"))),"REVISAR DADOS")),IF(OR(J186&lt;&gt;"",K186&lt;&gt;""),"LIMPAR CANCELAMENTO","OK")))</f>
        <v/>
      </c>
      <c r="P186" s="18">
        <f>IF(COUNTA(A186:C186,G186:K186)=0,"",IF(COUNTA(A186:C186,G186:I186)&lt;6,"INCOMPLETA",IFERROR(IF(VLOOKUP(C186,Faixas!$A$5:$E$44,5,FALSE)&lt;&gt;"Sim","REVISAR FAIXA",IF(H186="Cancelada",IF(O186="OK","CANCELADA","REVISAR CANCELAMENTO"),IF(O186&lt;&gt;"OK","REVISAR CANCELAMENTO",IF(L186="CONFLITO","BLOQUEAR: CONFLITO",IF(M186&lt;&gt;"OK","REVISAR LIMITE",IF(N186&lt;&gt;"OK","REVISAR PRAZO",IF(H186="Solicitada","ANALISAR SOLICITAÇÃO","CONFIRMADA"))))))),"REVISAR FAIXA")))</f>
        <v/>
      </c>
    </row>
    <row r="187" ht="25" customHeight="1">
      <c r="A187" s="15" t="n"/>
      <c r="B187" s="16" t="n"/>
      <c r="C187" s="17" t="n"/>
      <c r="D187" s="18">
        <f>IF(C187="","",IFERROR(VLOOKUP(C187,Faixas!$A$5:$E$44,2,FALSE),"CÓDIGO INVÁLIDO"))</f>
        <v/>
      </c>
      <c r="E187" s="19">
        <f>IF(C187="","",IFERROR(VLOOKUP(C187,Faixas!$A$5:$E$44,3,FALSE),""))</f>
        <v/>
      </c>
      <c r="F187" s="19">
        <f>IF(C187="","",IFERROR(VLOOKUP(C187,Faixas!$A$5:$E$44,4,FALSE),""))</f>
        <v/>
      </c>
      <c r="G187" s="15" t="n"/>
      <c r="H187" s="17" t="n"/>
      <c r="I187" s="20" t="n"/>
      <c r="J187" s="20" t="n"/>
      <c r="K187" s="15" t="n"/>
      <c r="L187" s="21">
        <f>IF(OR(B187="",C187="",H187=""),"",IF(H187="Cancelada","LIBERADA",IF(COUNTIFS($B$5:$B$204,B187,$C$5:$C$204,C187,$H$5:$H$204,"Confirmada")+COUNTIFS($B$5:$B$204,B187,$C$5:$C$204,C187,$H$5:$H$204,"Solicitada")&gt;1,"CONFLITO","OK")))</f>
        <v/>
      </c>
      <c r="M187" s="21">
        <f>IF(OR(B187="",G187="",H187=""),"",IF(H187="Cancelada","N/A",IF(COUNTIFS($B$5:$B$204,B187,$G$5:$G$204,G187,$H$5:$H$204,"Confirmada")+COUNTIFS($B$5:$B$204,B187,$G$5:$G$204,G187,$H$5:$H$204,"Solicitada")&gt;Parâmetros!$B$7,"ACIMA DO LIMITE","OK")))</f>
        <v/>
      </c>
      <c r="N187" s="21">
        <f>IF(OR(B187="",E187="",I187=""),"",IFERROR(IF(B187+E187&lt;I187,"USO ANTERIOR AO REGISTRO",IF((B187+E187-I187)*24&lt;Parâmetros!$B$5,"ANTECEDÊNCIA INSUFICIENTE",IF(B187+E187-I187&gt;Parâmetros!$B$6,"FORA DA JANELA","OK"))),"REVISAR DADOS"))</f>
        <v/>
      </c>
      <c r="O187" s="21">
        <f>IF(H187="","",IF(H187="Cancelada",IF(OR(B187="",E187="",I187="",J187="",K187=""),"DADOS INCOMPLETOS",IFERROR(IF(J187&lt;I187,"ANTES DO REGISTRO",IF(J187&gt;B187+E187,"APÓS O INÍCIO",IF((B187+E187-J187)*24&lt;Parâmetros!$B$8,"FORA DO PRAZO","OK"))),"REVISAR DADOS")),IF(OR(J187&lt;&gt;"",K187&lt;&gt;""),"LIMPAR CANCELAMENTO","OK")))</f>
        <v/>
      </c>
      <c r="P187" s="18">
        <f>IF(COUNTA(A187:C187,G187:K187)=0,"",IF(COUNTA(A187:C187,G187:I187)&lt;6,"INCOMPLETA",IFERROR(IF(VLOOKUP(C187,Faixas!$A$5:$E$44,5,FALSE)&lt;&gt;"Sim","REVISAR FAIXA",IF(H187="Cancelada",IF(O187="OK","CANCELADA","REVISAR CANCELAMENTO"),IF(O187&lt;&gt;"OK","REVISAR CANCELAMENTO",IF(L187="CONFLITO","BLOQUEAR: CONFLITO",IF(M187&lt;&gt;"OK","REVISAR LIMITE",IF(N187&lt;&gt;"OK","REVISAR PRAZO",IF(H187="Solicitada","ANALISAR SOLICITAÇÃO","CONFIRMADA"))))))),"REVISAR FAIXA")))</f>
        <v/>
      </c>
    </row>
    <row r="188" ht="25" customHeight="1">
      <c r="A188" s="15" t="n"/>
      <c r="B188" s="16" t="n"/>
      <c r="C188" s="17" t="n"/>
      <c r="D188" s="18">
        <f>IF(C188="","",IFERROR(VLOOKUP(C188,Faixas!$A$5:$E$44,2,FALSE),"CÓDIGO INVÁLIDO"))</f>
        <v/>
      </c>
      <c r="E188" s="19">
        <f>IF(C188="","",IFERROR(VLOOKUP(C188,Faixas!$A$5:$E$44,3,FALSE),""))</f>
        <v/>
      </c>
      <c r="F188" s="19">
        <f>IF(C188="","",IFERROR(VLOOKUP(C188,Faixas!$A$5:$E$44,4,FALSE),""))</f>
        <v/>
      </c>
      <c r="G188" s="15" t="n"/>
      <c r="H188" s="17" t="n"/>
      <c r="I188" s="20" t="n"/>
      <c r="J188" s="20" t="n"/>
      <c r="K188" s="15" t="n"/>
      <c r="L188" s="21">
        <f>IF(OR(B188="",C188="",H188=""),"",IF(H188="Cancelada","LIBERADA",IF(COUNTIFS($B$5:$B$204,B188,$C$5:$C$204,C188,$H$5:$H$204,"Confirmada")+COUNTIFS($B$5:$B$204,B188,$C$5:$C$204,C188,$H$5:$H$204,"Solicitada")&gt;1,"CONFLITO","OK")))</f>
        <v/>
      </c>
      <c r="M188" s="21">
        <f>IF(OR(B188="",G188="",H188=""),"",IF(H188="Cancelada","N/A",IF(COUNTIFS($B$5:$B$204,B188,$G$5:$G$204,G188,$H$5:$H$204,"Confirmada")+COUNTIFS($B$5:$B$204,B188,$G$5:$G$204,G188,$H$5:$H$204,"Solicitada")&gt;Parâmetros!$B$7,"ACIMA DO LIMITE","OK")))</f>
        <v/>
      </c>
      <c r="N188" s="21">
        <f>IF(OR(B188="",E188="",I188=""),"",IFERROR(IF(B188+E188&lt;I188,"USO ANTERIOR AO REGISTRO",IF((B188+E188-I188)*24&lt;Parâmetros!$B$5,"ANTECEDÊNCIA INSUFICIENTE",IF(B188+E188-I188&gt;Parâmetros!$B$6,"FORA DA JANELA","OK"))),"REVISAR DADOS"))</f>
        <v/>
      </c>
      <c r="O188" s="21">
        <f>IF(H188="","",IF(H188="Cancelada",IF(OR(B188="",E188="",I188="",J188="",K188=""),"DADOS INCOMPLETOS",IFERROR(IF(J188&lt;I188,"ANTES DO REGISTRO",IF(J188&gt;B188+E188,"APÓS O INÍCIO",IF((B188+E188-J188)*24&lt;Parâmetros!$B$8,"FORA DO PRAZO","OK"))),"REVISAR DADOS")),IF(OR(J188&lt;&gt;"",K188&lt;&gt;""),"LIMPAR CANCELAMENTO","OK")))</f>
        <v/>
      </c>
      <c r="P188" s="18">
        <f>IF(COUNTA(A188:C188,G188:K188)=0,"",IF(COUNTA(A188:C188,G188:I188)&lt;6,"INCOMPLETA",IFERROR(IF(VLOOKUP(C188,Faixas!$A$5:$E$44,5,FALSE)&lt;&gt;"Sim","REVISAR FAIXA",IF(H188="Cancelada",IF(O188="OK","CANCELADA","REVISAR CANCELAMENTO"),IF(O188&lt;&gt;"OK","REVISAR CANCELAMENTO",IF(L188="CONFLITO","BLOQUEAR: CONFLITO",IF(M188&lt;&gt;"OK","REVISAR LIMITE",IF(N188&lt;&gt;"OK","REVISAR PRAZO",IF(H188="Solicitada","ANALISAR SOLICITAÇÃO","CONFIRMADA"))))))),"REVISAR FAIXA")))</f>
        <v/>
      </c>
    </row>
    <row r="189" ht="25" customHeight="1">
      <c r="A189" s="15" t="n"/>
      <c r="B189" s="16" t="n"/>
      <c r="C189" s="17" t="n"/>
      <c r="D189" s="18">
        <f>IF(C189="","",IFERROR(VLOOKUP(C189,Faixas!$A$5:$E$44,2,FALSE),"CÓDIGO INVÁLIDO"))</f>
        <v/>
      </c>
      <c r="E189" s="19">
        <f>IF(C189="","",IFERROR(VLOOKUP(C189,Faixas!$A$5:$E$44,3,FALSE),""))</f>
        <v/>
      </c>
      <c r="F189" s="19">
        <f>IF(C189="","",IFERROR(VLOOKUP(C189,Faixas!$A$5:$E$44,4,FALSE),""))</f>
        <v/>
      </c>
      <c r="G189" s="15" t="n"/>
      <c r="H189" s="17" t="n"/>
      <c r="I189" s="20" t="n"/>
      <c r="J189" s="20" t="n"/>
      <c r="K189" s="15" t="n"/>
      <c r="L189" s="21">
        <f>IF(OR(B189="",C189="",H189=""),"",IF(H189="Cancelada","LIBERADA",IF(COUNTIFS($B$5:$B$204,B189,$C$5:$C$204,C189,$H$5:$H$204,"Confirmada")+COUNTIFS($B$5:$B$204,B189,$C$5:$C$204,C189,$H$5:$H$204,"Solicitada")&gt;1,"CONFLITO","OK")))</f>
        <v/>
      </c>
      <c r="M189" s="21">
        <f>IF(OR(B189="",G189="",H189=""),"",IF(H189="Cancelada","N/A",IF(COUNTIFS($B$5:$B$204,B189,$G$5:$G$204,G189,$H$5:$H$204,"Confirmada")+COUNTIFS($B$5:$B$204,B189,$G$5:$G$204,G189,$H$5:$H$204,"Solicitada")&gt;Parâmetros!$B$7,"ACIMA DO LIMITE","OK")))</f>
        <v/>
      </c>
      <c r="N189" s="21">
        <f>IF(OR(B189="",E189="",I189=""),"",IFERROR(IF(B189+E189&lt;I189,"USO ANTERIOR AO REGISTRO",IF((B189+E189-I189)*24&lt;Parâmetros!$B$5,"ANTECEDÊNCIA INSUFICIENTE",IF(B189+E189-I189&gt;Parâmetros!$B$6,"FORA DA JANELA","OK"))),"REVISAR DADOS"))</f>
        <v/>
      </c>
      <c r="O189" s="21">
        <f>IF(H189="","",IF(H189="Cancelada",IF(OR(B189="",E189="",I189="",J189="",K189=""),"DADOS INCOMPLETOS",IFERROR(IF(J189&lt;I189,"ANTES DO REGISTRO",IF(J189&gt;B189+E189,"APÓS O INÍCIO",IF((B189+E189-J189)*24&lt;Parâmetros!$B$8,"FORA DO PRAZO","OK"))),"REVISAR DADOS")),IF(OR(J189&lt;&gt;"",K189&lt;&gt;""),"LIMPAR CANCELAMENTO","OK")))</f>
        <v/>
      </c>
      <c r="P189" s="18">
        <f>IF(COUNTA(A189:C189,G189:K189)=0,"",IF(COUNTA(A189:C189,G189:I189)&lt;6,"INCOMPLETA",IFERROR(IF(VLOOKUP(C189,Faixas!$A$5:$E$44,5,FALSE)&lt;&gt;"Sim","REVISAR FAIXA",IF(H189="Cancelada",IF(O189="OK","CANCELADA","REVISAR CANCELAMENTO"),IF(O189&lt;&gt;"OK","REVISAR CANCELAMENTO",IF(L189="CONFLITO","BLOQUEAR: CONFLITO",IF(M189&lt;&gt;"OK","REVISAR LIMITE",IF(N189&lt;&gt;"OK","REVISAR PRAZO",IF(H189="Solicitada","ANALISAR SOLICITAÇÃO","CONFIRMADA"))))))),"REVISAR FAIXA")))</f>
        <v/>
      </c>
    </row>
    <row r="190" ht="25" customHeight="1">
      <c r="A190" s="15" t="n"/>
      <c r="B190" s="16" t="n"/>
      <c r="C190" s="17" t="n"/>
      <c r="D190" s="18">
        <f>IF(C190="","",IFERROR(VLOOKUP(C190,Faixas!$A$5:$E$44,2,FALSE),"CÓDIGO INVÁLIDO"))</f>
        <v/>
      </c>
      <c r="E190" s="19">
        <f>IF(C190="","",IFERROR(VLOOKUP(C190,Faixas!$A$5:$E$44,3,FALSE),""))</f>
        <v/>
      </c>
      <c r="F190" s="19">
        <f>IF(C190="","",IFERROR(VLOOKUP(C190,Faixas!$A$5:$E$44,4,FALSE),""))</f>
        <v/>
      </c>
      <c r="G190" s="15" t="n"/>
      <c r="H190" s="17" t="n"/>
      <c r="I190" s="20" t="n"/>
      <c r="J190" s="20" t="n"/>
      <c r="K190" s="15" t="n"/>
      <c r="L190" s="21">
        <f>IF(OR(B190="",C190="",H190=""),"",IF(H190="Cancelada","LIBERADA",IF(COUNTIFS($B$5:$B$204,B190,$C$5:$C$204,C190,$H$5:$H$204,"Confirmada")+COUNTIFS($B$5:$B$204,B190,$C$5:$C$204,C190,$H$5:$H$204,"Solicitada")&gt;1,"CONFLITO","OK")))</f>
        <v/>
      </c>
      <c r="M190" s="21">
        <f>IF(OR(B190="",G190="",H190=""),"",IF(H190="Cancelada","N/A",IF(COUNTIFS($B$5:$B$204,B190,$G$5:$G$204,G190,$H$5:$H$204,"Confirmada")+COUNTIFS($B$5:$B$204,B190,$G$5:$G$204,G190,$H$5:$H$204,"Solicitada")&gt;Parâmetros!$B$7,"ACIMA DO LIMITE","OK")))</f>
        <v/>
      </c>
      <c r="N190" s="21">
        <f>IF(OR(B190="",E190="",I190=""),"",IFERROR(IF(B190+E190&lt;I190,"USO ANTERIOR AO REGISTRO",IF((B190+E190-I190)*24&lt;Parâmetros!$B$5,"ANTECEDÊNCIA INSUFICIENTE",IF(B190+E190-I190&gt;Parâmetros!$B$6,"FORA DA JANELA","OK"))),"REVISAR DADOS"))</f>
        <v/>
      </c>
      <c r="O190" s="21">
        <f>IF(H190="","",IF(H190="Cancelada",IF(OR(B190="",E190="",I190="",J190="",K190=""),"DADOS INCOMPLETOS",IFERROR(IF(J190&lt;I190,"ANTES DO REGISTRO",IF(J190&gt;B190+E190,"APÓS O INÍCIO",IF((B190+E190-J190)*24&lt;Parâmetros!$B$8,"FORA DO PRAZO","OK"))),"REVISAR DADOS")),IF(OR(J190&lt;&gt;"",K190&lt;&gt;""),"LIMPAR CANCELAMENTO","OK")))</f>
        <v/>
      </c>
      <c r="P190" s="18">
        <f>IF(COUNTA(A190:C190,G190:K190)=0,"",IF(COUNTA(A190:C190,G190:I190)&lt;6,"INCOMPLETA",IFERROR(IF(VLOOKUP(C190,Faixas!$A$5:$E$44,5,FALSE)&lt;&gt;"Sim","REVISAR FAIXA",IF(H190="Cancelada",IF(O190="OK","CANCELADA","REVISAR CANCELAMENTO"),IF(O190&lt;&gt;"OK","REVISAR CANCELAMENTO",IF(L190="CONFLITO","BLOQUEAR: CONFLITO",IF(M190&lt;&gt;"OK","REVISAR LIMITE",IF(N190&lt;&gt;"OK","REVISAR PRAZO",IF(H190="Solicitada","ANALISAR SOLICITAÇÃO","CONFIRMADA"))))))),"REVISAR FAIXA")))</f>
        <v/>
      </c>
    </row>
    <row r="191" ht="25" customHeight="1">
      <c r="A191" s="15" t="n"/>
      <c r="B191" s="16" t="n"/>
      <c r="C191" s="17" t="n"/>
      <c r="D191" s="18">
        <f>IF(C191="","",IFERROR(VLOOKUP(C191,Faixas!$A$5:$E$44,2,FALSE),"CÓDIGO INVÁLIDO"))</f>
        <v/>
      </c>
      <c r="E191" s="19">
        <f>IF(C191="","",IFERROR(VLOOKUP(C191,Faixas!$A$5:$E$44,3,FALSE),""))</f>
        <v/>
      </c>
      <c r="F191" s="19">
        <f>IF(C191="","",IFERROR(VLOOKUP(C191,Faixas!$A$5:$E$44,4,FALSE),""))</f>
        <v/>
      </c>
      <c r="G191" s="15" t="n"/>
      <c r="H191" s="17" t="n"/>
      <c r="I191" s="20" t="n"/>
      <c r="J191" s="20" t="n"/>
      <c r="K191" s="15" t="n"/>
      <c r="L191" s="21">
        <f>IF(OR(B191="",C191="",H191=""),"",IF(H191="Cancelada","LIBERADA",IF(COUNTIFS($B$5:$B$204,B191,$C$5:$C$204,C191,$H$5:$H$204,"Confirmada")+COUNTIFS($B$5:$B$204,B191,$C$5:$C$204,C191,$H$5:$H$204,"Solicitada")&gt;1,"CONFLITO","OK")))</f>
        <v/>
      </c>
      <c r="M191" s="21">
        <f>IF(OR(B191="",G191="",H191=""),"",IF(H191="Cancelada","N/A",IF(COUNTIFS($B$5:$B$204,B191,$G$5:$G$204,G191,$H$5:$H$204,"Confirmada")+COUNTIFS($B$5:$B$204,B191,$G$5:$G$204,G191,$H$5:$H$204,"Solicitada")&gt;Parâmetros!$B$7,"ACIMA DO LIMITE","OK")))</f>
        <v/>
      </c>
      <c r="N191" s="21">
        <f>IF(OR(B191="",E191="",I191=""),"",IFERROR(IF(B191+E191&lt;I191,"USO ANTERIOR AO REGISTRO",IF((B191+E191-I191)*24&lt;Parâmetros!$B$5,"ANTECEDÊNCIA INSUFICIENTE",IF(B191+E191-I191&gt;Parâmetros!$B$6,"FORA DA JANELA","OK"))),"REVISAR DADOS"))</f>
        <v/>
      </c>
      <c r="O191" s="21">
        <f>IF(H191="","",IF(H191="Cancelada",IF(OR(B191="",E191="",I191="",J191="",K191=""),"DADOS INCOMPLETOS",IFERROR(IF(J191&lt;I191,"ANTES DO REGISTRO",IF(J191&gt;B191+E191,"APÓS O INÍCIO",IF((B191+E191-J191)*24&lt;Parâmetros!$B$8,"FORA DO PRAZO","OK"))),"REVISAR DADOS")),IF(OR(J191&lt;&gt;"",K191&lt;&gt;""),"LIMPAR CANCELAMENTO","OK")))</f>
        <v/>
      </c>
      <c r="P191" s="18">
        <f>IF(COUNTA(A191:C191,G191:K191)=0,"",IF(COUNTA(A191:C191,G191:I191)&lt;6,"INCOMPLETA",IFERROR(IF(VLOOKUP(C191,Faixas!$A$5:$E$44,5,FALSE)&lt;&gt;"Sim","REVISAR FAIXA",IF(H191="Cancelada",IF(O191="OK","CANCELADA","REVISAR CANCELAMENTO"),IF(O191&lt;&gt;"OK","REVISAR CANCELAMENTO",IF(L191="CONFLITO","BLOQUEAR: CONFLITO",IF(M191&lt;&gt;"OK","REVISAR LIMITE",IF(N191&lt;&gt;"OK","REVISAR PRAZO",IF(H191="Solicitada","ANALISAR SOLICITAÇÃO","CONFIRMADA"))))))),"REVISAR FAIXA")))</f>
        <v/>
      </c>
    </row>
    <row r="192" ht="25" customHeight="1">
      <c r="A192" s="15" t="n"/>
      <c r="B192" s="16" t="n"/>
      <c r="C192" s="17" t="n"/>
      <c r="D192" s="18">
        <f>IF(C192="","",IFERROR(VLOOKUP(C192,Faixas!$A$5:$E$44,2,FALSE),"CÓDIGO INVÁLIDO"))</f>
        <v/>
      </c>
      <c r="E192" s="19">
        <f>IF(C192="","",IFERROR(VLOOKUP(C192,Faixas!$A$5:$E$44,3,FALSE),""))</f>
        <v/>
      </c>
      <c r="F192" s="19">
        <f>IF(C192="","",IFERROR(VLOOKUP(C192,Faixas!$A$5:$E$44,4,FALSE),""))</f>
        <v/>
      </c>
      <c r="G192" s="15" t="n"/>
      <c r="H192" s="17" t="n"/>
      <c r="I192" s="20" t="n"/>
      <c r="J192" s="20" t="n"/>
      <c r="K192" s="15" t="n"/>
      <c r="L192" s="21">
        <f>IF(OR(B192="",C192="",H192=""),"",IF(H192="Cancelada","LIBERADA",IF(COUNTIFS($B$5:$B$204,B192,$C$5:$C$204,C192,$H$5:$H$204,"Confirmada")+COUNTIFS($B$5:$B$204,B192,$C$5:$C$204,C192,$H$5:$H$204,"Solicitada")&gt;1,"CONFLITO","OK")))</f>
        <v/>
      </c>
      <c r="M192" s="21">
        <f>IF(OR(B192="",G192="",H192=""),"",IF(H192="Cancelada","N/A",IF(COUNTIFS($B$5:$B$204,B192,$G$5:$G$204,G192,$H$5:$H$204,"Confirmada")+COUNTIFS($B$5:$B$204,B192,$G$5:$G$204,G192,$H$5:$H$204,"Solicitada")&gt;Parâmetros!$B$7,"ACIMA DO LIMITE","OK")))</f>
        <v/>
      </c>
      <c r="N192" s="21">
        <f>IF(OR(B192="",E192="",I192=""),"",IFERROR(IF(B192+E192&lt;I192,"USO ANTERIOR AO REGISTRO",IF((B192+E192-I192)*24&lt;Parâmetros!$B$5,"ANTECEDÊNCIA INSUFICIENTE",IF(B192+E192-I192&gt;Parâmetros!$B$6,"FORA DA JANELA","OK"))),"REVISAR DADOS"))</f>
        <v/>
      </c>
      <c r="O192" s="21">
        <f>IF(H192="","",IF(H192="Cancelada",IF(OR(B192="",E192="",I192="",J192="",K192=""),"DADOS INCOMPLETOS",IFERROR(IF(J192&lt;I192,"ANTES DO REGISTRO",IF(J192&gt;B192+E192,"APÓS O INÍCIO",IF((B192+E192-J192)*24&lt;Parâmetros!$B$8,"FORA DO PRAZO","OK"))),"REVISAR DADOS")),IF(OR(J192&lt;&gt;"",K192&lt;&gt;""),"LIMPAR CANCELAMENTO","OK")))</f>
        <v/>
      </c>
      <c r="P192" s="18">
        <f>IF(COUNTA(A192:C192,G192:K192)=0,"",IF(COUNTA(A192:C192,G192:I192)&lt;6,"INCOMPLETA",IFERROR(IF(VLOOKUP(C192,Faixas!$A$5:$E$44,5,FALSE)&lt;&gt;"Sim","REVISAR FAIXA",IF(H192="Cancelada",IF(O192="OK","CANCELADA","REVISAR CANCELAMENTO"),IF(O192&lt;&gt;"OK","REVISAR CANCELAMENTO",IF(L192="CONFLITO","BLOQUEAR: CONFLITO",IF(M192&lt;&gt;"OK","REVISAR LIMITE",IF(N192&lt;&gt;"OK","REVISAR PRAZO",IF(H192="Solicitada","ANALISAR SOLICITAÇÃO","CONFIRMADA"))))))),"REVISAR FAIXA")))</f>
        <v/>
      </c>
    </row>
    <row r="193" ht="25" customHeight="1">
      <c r="A193" s="15" t="n"/>
      <c r="B193" s="16" t="n"/>
      <c r="C193" s="17" t="n"/>
      <c r="D193" s="18">
        <f>IF(C193="","",IFERROR(VLOOKUP(C193,Faixas!$A$5:$E$44,2,FALSE),"CÓDIGO INVÁLIDO"))</f>
        <v/>
      </c>
      <c r="E193" s="19">
        <f>IF(C193="","",IFERROR(VLOOKUP(C193,Faixas!$A$5:$E$44,3,FALSE),""))</f>
        <v/>
      </c>
      <c r="F193" s="19">
        <f>IF(C193="","",IFERROR(VLOOKUP(C193,Faixas!$A$5:$E$44,4,FALSE),""))</f>
        <v/>
      </c>
      <c r="G193" s="15" t="n"/>
      <c r="H193" s="17" t="n"/>
      <c r="I193" s="20" t="n"/>
      <c r="J193" s="20" t="n"/>
      <c r="K193" s="15" t="n"/>
      <c r="L193" s="21">
        <f>IF(OR(B193="",C193="",H193=""),"",IF(H193="Cancelada","LIBERADA",IF(COUNTIFS($B$5:$B$204,B193,$C$5:$C$204,C193,$H$5:$H$204,"Confirmada")+COUNTIFS($B$5:$B$204,B193,$C$5:$C$204,C193,$H$5:$H$204,"Solicitada")&gt;1,"CONFLITO","OK")))</f>
        <v/>
      </c>
      <c r="M193" s="21">
        <f>IF(OR(B193="",G193="",H193=""),"",IF(H193="Cancelada","N/A",IF(COUNTIFS($B$5:$B$204,B193,$G$5:$G$204,G193,$H$5:$H$204,"Confirmada")+COUNTIFS($B$5:$B$204,B193,$G$5:$G$204,G193,$H$5:$H$204,"Solicitada")&gt;Parâmetros!$B$7,"ACIMA DO LIMITE","OK")))</f>
        <v/>
      </c>
      <c r="N193" s="21">
        <f>IF(OR(B193="",E193="",I193=""),"",IFERROR(IF(B193+E193&lt;I193,"USO ANTERIOR AO REGISTRO",IF((B193+E193-I193)*24&lt;Parâmetros!$B$5,"ANTECEDÊNCIA INSUFICIENTE",IF(B193+E193-I193&gt;Parâmetros!$B$6,"FORA DA JANELA","OK"))),"REVISAR DADOS"))</f>
        <v/>
      </c>
      <c r="O193" s="21">
        <f>IF(H193="","",IF(H193="Cancelada",IF(OR(B193="",E193="",I193="",J193="",K193=""),"DADOS INCOMPLETOS",IFERROR(IF(J193&lt;I193,"ANTES DO REGISTRO",IF(J193&gt;B193+E193,"APÓS O INÍCIO",IF((B193+E193-J193)*24&lt;Parâmetros!$B$8,"FORA DO PRAZO","OK"))),"REVISAR DADOS")),IF(OR(J193&lt;&gt;"",K193&lt;&gt;""),"LIMPAR CANCELAMENTO","OK")))</f>
        <v/>
      </c>
      <c r="P193" s="18">
        <f>IF(COUNTA(A193:C193,G193:K193)=0,"",IF(COUNTA(A193:C193,G193:I193)&lt;6,"INCOMPLETA",IFERROR(IF(VLOOKUP(C193,Faixas!$A$5:$E$44,5,FALSE)&lt;&gt;"Sim","REVISAR FAIXA",IF(H193="Cancelada",IF(O193="OK","CANCELADA","REVISAR CANCELAMENTO"),IF(O193&lt;&gt;"OK","REVISAR CANCELAMENTO",IF(L193="CONFLITO","BLOQUEAR: CONFLITO",IF(M193&lt;&gt;"OK","REVISAR LIMITE",IF(N193&lt;&gt;"OK","REVISAR PRAZO",IF(H193="Solicitada","ANALISAR SOLICITAÇÃO","CONFIRMADA"))))))),"REVISAR FAIXA")))</f>
        <v/>
      </c>
    </row>
    <row r="194" ht="25" customHeight="1">
      <c r="A194" s="15" t="n"/>
      <c r="B194" s="16" t="n"/>
      <c r="C194" s="17" t="n"/>
      <c r="D194" s="18">
        <f>IF(C194="","",IFERROR(VLOOKUP(C194,Faixas!$A$5:$E$44,2,FALSE),"CÓDIGO INVÁLIDO"))</f>
        <v/>
      </c>
      <c r="E194" s="19">
        <f>IF(C194="","",IFERROR(VLOOKUP(C194,Faixas!$A$5:$E$44,3,FALSE),""))</f>
        <v/>
      </c>
      <c r="F194" s="19">
        <f>IF(C194="","",IFERROR(VLOOKUP(C194,Faixas!$A$5:$E$44,4,FALSE),""))</f>
        <v/>
      </c>
      <c r="G194" s="15" t="n"/>
      <c r="H194" s="17" t="n"/>
      <c r="I194" s="20" t="n"/>
      <c r="J194" s="20" t="n"/>
      <c r="K194" s="15" t="n"/>
      <c r="L194" s="21">
        <f>IF(OR(B194="",C194="",H194=""),"",IF(H194="Cancelada","LIBERADA",IF(COUNTIFS($B$5:$B$204,B194,$C$5:$C$204,C194,$H$5:$H$204,"Confirmada")+COUNTIFS($B$5:$B$204,B194,$C$5:$C$204,C194,$H$5:$H$204,"Solicitada")&gt;1,"CONFLITO","OK")))</f>
        <v/>
      </c>
      <c r="M194" s="21">
        <f>IF(OR(B194="",G194="",H194=""),"",IF(H194="Cancelada","N/A",IF(COUNTIFS($B$5:$B$204,B194,$G$5:$G$204,G194,$H$5:$H$204,"Confirmada")+COUNTIFS($B$5:$B$204,B194,$G$5:$G$204,G194,$H$5:$H$204,"Solicitada")&gt;Parâmetros!$B$7,"ACIMA DO LIMITE","OK")))</f>
        <v/>
      </c>
      <c r="N194" s="21">
        <f>IF(OR(B194="",E194="",I194=""),"",IFERROR(IF(B194+E194&lt;I194,"USO ANTERIOR AO REGISTRO",IF((B194+E194-I194)*24&lt;Parâmetros!$B$5,"ANTECEDÊNCIA INSUFICIENTE",IF(B194+E194-I194&gt;Parâmetros!$B$6,"FORA DA JANELA","OK"))),"REVISAR DADOS"))</f>
        <v/>
      </c>
      <c r="O194" s="21">
        <f>IF(H194="","",IF(H194="Cancelada",IF(OR(B194="",E194="",I194="",J194="",K194=""),"DADOS INCOMPLETOS",IFERROR(IF(J194&lt;I194,"ANTES DO REGISTRO",IF(J194&gt;B194+E194,"APÓS O INÍCIO",IF((B194+E194-J194)*24&lt;Parâmetros!$B$8,"FORA DO PRAZO","OK"))),"REVISAR DADOS")),IF(OR(J194&lt;&gt;"",K194&lt;&gt;""),"LIMPAR CANCELAMENTO","OK")))</f>
        <v/>
      </c>
      <c r="P194" s="18">
        <f>IF(COUNTA(A194:C194,G194:K194)=0,"",IF(COUNTA(A194:C194,G194:I194)&lt;6,"INCOMPLETA",IFERROR(IF(VLOOKUP(C194,Faixas!$A$5:$E$44,5,FALSE)&lt;&gt;"Sim","REVISAR FAIXA",IF(H194="Cancelada",IF(O194="OK","CANCELADA","REVISAR CANCELAMENTO"),IF(O194&lt;&gt;"OK","REVISAR CANCELAMENTO",IF(L194="CONFLITO","BLOQUEAR: CONFLITO",IF(M194&lt;&gt;"OK","REVISAR LIMITE",IF(N194&lt;&gt;"OK","REVISAR PRAZO",IF(H194="Solicitada","ANALISAR SOLICITAÇÃO","CONFIRMADA"))))))),"REVISAR FAIXA")))</f>
        <v/>
      </c>
    </row>
    <row r="195" ht="25" customHeight="1">
      <c r="A195" s="15" t="n"/>
      <c r="B195" s="16" t="n"/>
      <c r="C195" s="17" t="n"/>
      <c r="D195" s="18">
        <f>IF(C195="","",IFERROR(VLOOKUP(C195,Faixas!$A$5:$E$44,2,FALSE),"CÓDIGO INVÁLIDO"))</f>
        <v/>
      </c>
      <c r="E195" s="19">
        <f>IF(C195="","",IFERROR(VLOOKUP(C195,Faixas!$A$5:$E$44,3,FALSE),""))</f>
        <v/>
      </c>
      <c r="F195" s="19">
        <f>IF(C195="","",IFERROR(VLOOKUP(C195,Faixas!$A$5:$E$44,4,FALSE),""))</f>
        <v/>
      </c>
      <c r="G195" s="15" t="n"/>
      <c r="H195" s="17" t="n"/>
      <c r="I195" s="20" t="n"/>
      <c r="J195" s="20" t="n"/>
      <c r="K195" s="15" t="n"/>
      <c r="L195" s="21">
        <f>IF(OR(B195="",C195="",H195=""),"",IF(H195="Cancelada","LIBERADA",IF(COUNTIFS($B$5:$B$204,B195,$C$5:$C$204,C195,$H$5:$H$204,"Confirmada")+COUNTIFS($B$5:$B$204,B195,$C$5:$C$204,C195,$H$5:$H$204,"Solicitada")&gt;1,"CONFLITO","OK")))</f>
        <v/>
      </c>
      <c r="M195" s="21">
        <f>IF(OR(B195="",G195="",H195=""),"",IF(H195="Cancelada","N/A",IF(COUNTIFS($B$5:$B$204,B195,$G$5:$G$204,G195,$H$5:$H$204,"Confirmada")+COUNTIFS($B$5:$B$204,B195,$G$5:$G$204,G195,$H$5:$H$204,"Solicitada")&gt;Parâmetros!$B$7,"ACIMA DO LIMITE","OK")))</f>
        <v/>
      </c>
      <c r="N195" s="21">
        <f>IF(OR(B195="",E195="",I195=""),"",IFERROR(IF(B195+E195&lt;I195,"USO ANTERIOR AO REGISTRO",IF((B195+E195-I195)*24&lt;Parâmetros!$B$5,"ANTECEDÊNCIA INSUFICIENTE",IF(B195+E195-I195&gt;Parâmetros!$B$6,"FORA DA JANELA","OK"))),"REVISAR DADOS"))</f>
        <v/>
      </c>
      <c r="O195" s="21">
        <f>IF(H195="","",IF(H195="Cancelada",IF(OR(B195="",E195="",I195="",J195="",K195=""),"DADOS INCOMPLETOS",IFERROR(IF(J195&lt;I195,"ANTES DO REGISTRO",IF(J195&gt;B195+E195,"APÓS O INÍCIO",IF((B195+E195-J195)*24&lt;Parâmetros!$B$8,"FORA DO PRAZO","OK"))),"REVISAR DADOS")),IF(OR(J195&lt;&gt;"",K195&lt;&gt;""),"LIMPAR CANCELAMENTO","OK")))</f>
        <v/>
      </c>
      <c r="P195" s="18">
        <f>IF(COUNTA(A195:C195,G195:K195)=0,"",IF(COUNTA(A195:C195,G195:I195)&lt;6,"INCOMPLETA",IFERROR(IF(VLOOKUP(C195,Faixas!$A$5:$E$44,5,FALSE)&lt;&gt;"Sim","REVISAR FAIXA",IF(H195="Cancelada",IF(O195="OK","CANCELADA","REVISAR CANCELAMENTO"),IF(O195&lt;&gt;"OK","REVISAR CANCELAMENTO",IF(L195="CONFLITO","BLOQUEAR: CONFLITO",IF(M195&lt;&gt;"OK","REVISAR LIMITE",IF(N195&lt;&gt;"OK","REVISAR PRAZO",IF(H195="Solicitada","ANALISAR SOLICITAÇÃO","CONFIRMADA"))))))),"REVISAR FAIXA")))</f>
        <v/>
      </c>
    </row>
    <row r="196" ht="25" customHeight="1">
      <c r="A196" s="15" t="n"/>
      <c r="B196" s="16" t="n"/>
      <c r="C196" s="17" t="n"/>
      <c r="D196" s="18">
        <f>IF(C196="","",IFERROR(VLOOKUP(C196,Faixas!$A$5:$E$44,2,FALSE),"CÓDIGO INVÁLIDO"))</f>
        <v/>
      </c>
      <c r="E196" s="19">
        <f>IF(C196="","",IFERROR(VLOOKUP(C196,Faixas!$A$5:$E$44,3,FALSE),""))</f>
        <v/>
      </c>
      <c r="F196" s="19">
        <f>IF(C196="","",IFERROR(VLOOKUP(C196,Faixas!$A$5:$E$44,4,FALSE),""))</f>
        <v/>
      </c>
      <c r="G196" s="15" t="n"/>
      <c r="H196" s="17" t="n"/>
      <c r="I196" s="20" t="n"/>
      <c r="J196" s="20" t="n"/>
      <c r="K196" s="15" t="n"/>
      <c r="L196" s="21">
        <f>IF(OR(B196="",C196="",H196=""),"",IF(H196="Cancelada","LIBERADA",IF(COUNTIFS($B$5:$B$204,B196,$C$5:$C$204,C196,$H$5:$H$204,"Confirmada")+COUNTIFS($B$5:$B$204,B196,$C$5:$C$204,C196,$H$5:$H$204,"Solicitada")&gt;1,"CONFLITO","OK")))</f>
        <v/>
      </c>
      <c r="M196" s="21">
        <f>IF(OR(B196="",G196="",H196=""),"",IF(H196="Cancelada","N/A",IF(COUNTIFS($B$5:$B$204,B196,$G$5:$G$204,G196,$H$5:$H$204,"Confirmada")+COUNTIFS($B$5:$B$204,B196,$G$5:$G$204,G196,$H$5:$H$204,"Solicitada")&gt;Parâmetros!$B$7,"ACIMA DO LIMITE","OK")))</f>
        <v/>
      </c>
      <c r="N196" s="21">
        <f>IF(OR(B196="",E196="",I196=""),"",IFERROR(IF(B196+E196&lt;I196,"USO ANTERIOR AO REGISTRO",IF((B196+E196-I196)*24&lt;Parâmetros!$B$5,"ANTECEDÊNCIA INSUFICIENTE",IF(B196+E196-I196&gt;Parâmetros!$B$6,"FORA DA JANELA","OK"))),"REVISAR DADOS"))</f>
        <v/>
      </c>
      <c r="O196" s="21">
        <f>IF(H196="","",IF(H196="Cancelada",IF(OR(B196="",E196="",I196="",J196="",K196=""),"DADOS INCOMPLETOS",IFERROR(IF(J196&lt;I196,"ANTES DO REGISTRO",IF(J196&gt;B196+E196,"APÓS O INÍCIO",IF((B196+E196-J196)*24&lt;Parâmetros!$B$8,"FORA DO PRAZO","OK"))),"REVISAR DADOS")),IF(OR(J196&lt;&gt;"",K196&lt;&gt;""),"LIMPAR CANCELAMENTO","OK")))</f>
        <v/>
      </c>
      <c r="P196" s="18">
        <f>IF(COUNTA(A196:C196,G196:K196)=0,"",IF(COUNTA(A196:C196,G196:I196)&lt;6,"INCOMPLETA",IFERROR(IF(VLOOKUP(C196,Faixas!$A$5:$E$44,5,FALSE)&lt;&gt;"Sim","REVISAR FAIXA",IF(H196="Cancelada",IF(O196="OK","CANCELADA","REVISAR CANCELAMENTO"),IF(O196&lt;&gt;"OK","REVISAR CANCELAMENTO",IF(L196="CONFLITO","BLOQUEAR: CONFLITO",IF(M196&lt;&gt;"OK","REVISAR LIMITE",IF(N196&lt;&gt;"OK","REVISAR PRAZO",IF(H196="Solicitada","ANALISAR SOLICITAÇÃO","CONFIRMADA"))))))),"REVISAR FAIXA")))</f>
        <v/>
      </c>
    </row>
    <row r="197" ht="25" customHeight="1">
      <c r="A197" s="15" t="n"/>
      <c r="B197" s="16" t="n"/>
      <c r="C197" s="17" t="n"/>
      <c r="D197" s="18">
        <f>IF(C197="","",IFERROR(VLOOKUP(C197,Faixas!$A$5:$E$44,2,FALSE),"CÓDIGO INVÁLIDO"))</f>
        <v/>
      </c>
      <c r="E197" s="19">
        <f>IF(C197="","",IFERROR(VLOOKUP(C197,Faixas!$A$5:$E$44,3,FALSE),""))</f>
        <v/>
      </c>
      <c r="F197" s="19">
        <f>IF(C197="","",IFERROR(VLOOKUP(C197,Faixas!$A$5:$E$44,4,FALSE),""))</f>
        <v/>
      </c>
      <c r="G197" s="15" t="n"/>
      <c r="H197" s="17" t="n"/>
      <c r="I197" s="20" t="n"/>
      <c r="J197" s="20" t="n"/>
      <c r="K197" s="15" t="n"/>
      <c r="L197" s="21">
        <f>IF(OR(B197="",C197="",H197=""),"",IF(H197="Cancelada","LIBERADA",IF(COUNTIFS($B$5:$B$204,B197,$C$5:$C$204,C197,$H$5:$H$204,"Confirmada")+COUNTIFS($B$5:$B$204,B197,$C$5:$C$204,C197,$H$5:$H$204,"Solicitada")&gt;1,"CONFLITO","OK")))</f>
        <v/>
      </c>
      <c r="M197" s="21">
        <f>IF(OR(B197="",G197="",H197=""),"",IF(H197="Cancelada","N/A",IF(COUNTIFS($B$5:$B$204,B197,$G$5:$G$204,G197,$H$5:$H$204,"Confirmada")+COUNTIFS($B$5:$B$204,B197,$G$5:$G$204,G197,$H$5:$H$204,"Solicitada")&gt;Parâmetros!$B$7,"ACIMA DO LIMITE","OK")))</f>
        <v/>
      </c>
      <c r="N197" s="21">
        <f>IF(OR(B197="",E197="",I197=""),"",IFERROR(IF(B197+E197&lt;I197,"USO ANTERIOR AO REGISTRO",IF((B197+E197-I197)*24&lt;Parâmetros!$B$5,"ANTECEDÊNCIA INSUFICIENTE",IF(B197+E197-I197&gt;Parâmetros!$B$6,"FORA DA JANELA","OK"))),"REVISAR DADOS"))</f>
        <v/>
      </c>
      <c r="O197" s="21">
        <f>IF(H197="","",IF(H197="Cancelada",IF(OR(B197="",E197="",I197="",J197="",K197=""),"DADOS INCOMPLETOS",IFERROR(IF(J197&lt;I197,"ANTES DO REGISTRO",IF(J197&gt;B197+E197,"APÓS O INÍCIO",IF((B197+E197-J197)*24&lt;Parâmetros!$B$8,"FORA DO PRAZO","OK"))),"REVISAR DADOS")),IF(OR(J197&lt;&gt;"",K197&lt;&gt;""),"LIMPAR CANCELAMENTO","OK")))</f>
        <v/>
      </c>
      <c r="P197" s="18">
        <f>IF(COUNTA(A197:C197,G197:K197)=0,"",IF(COUNTA(A197:C197,G197:I197)&lt;6,"INCOMPLETA",IFERROR(IF(VLOOKUP(C197,Faixas!$A$5:$E$44,5,FALSE)&lt;&gt;"Sim","REVISAR FAIXA",IF(H197="Cancelada",IF(O197="OK","CANCELADA","REVISAR CANCELAMENTO"),IF(O197&lt;&gt;"OK","REVISAR CANCELAMENTO",IF(L197="CONFLITO","BLOQUEAR: CONFLITO",IF(M197&lt;&gt;"OK","REVISAR LIMITE",IF(N197&lt;&gt;"OK","REVISAR PRAZO",IF(H197="Solicitada","ANALISAR SOLICITAÇÃO","CONFIRMADA"))))))),"REVISAR FAIXA")))</f>
        <v/>
      </c>
    </row>
    <row r="198" ht="25" customHeight="1">
      <c r="A198" s="15" t="n"/>
      <c r="B198" s="16" t="n"/>
      <c r="C198" s="17" t="n"/>
      <c r="D198" s="18">
        <f>IF(C198="","",IFERROR(VLOOKUP(C198,Faixas!$A$5:$E$44,2,FALSE),"CÓDIGO INVÁLIDO"))</f>
        <v/>
      </c>
      <c r="E198" s="19">
        <f>IF(C198="","",IFERROR(VLOOKUP(C198,Faixas!$A$5:$E$44,3,FALSE),""))</f>
        <v/>
      </c>
      <c r="F198" s="19">
        <f>IF(C198="","",IFERROR(VLOOKUP(C198,Faixas!$A$5:$E$44,4,FALSE),""))</f>
        <v/>
      </c>
      <c r="G198" s="15" t="n"/>
      <c r="H198" s="17" t="n"/>
      <c r="I198" s="20" t="n"/>
      <c r="J198" s="20" t="n"/>
      <c r="K198" s="15" t="n"/>
      <c r="L198" s="21">
        <f>IF(OR(B198="",C198="",H198=""),"",IF(H198="Cancelada","LIBERADA",IF(COUNTIFS($B$5:$B$204,B198,$C$5:$C$204,C198,$H$5:$H$204,"Confirmada")+COUNTIFS($B$5:$B$204,B198,$C$5:$C$204,C198,$H$5:$H$204,"Solicitada")&gt;1,"CONFLITO","OK")))</f>
        <v/>
      </c>
      <c r="M198" s="21">
        <f>IF(OR(B198="",G198="",H198=""),"",IF(H198="Cancelada","N/A",IF(COUNTIFS($B$5:$B$204,B198,$G$5:$G$204,G198,$H$5:$H$204,"Confirmada")+COUNTIFS($B$5:$B$204,B198,$G$5:$G$204,G198,$H$5:$H$204,"Solicitada")&gt;Parâmetros!$B$7,"ACIMA DO LIMITE","OK")))</f>
        <v/>
      </c>
      <c r="N198" s="21">
        <f>IF(OR(B198="",E198="",I198=""),"",IFERROR(IF(B198+E198&lt;I198,"USO ANTERIOR AO REGISTRO",IF((B198+E198-I198)*24&lt;Parâmetros!$B$5,"ANTECEDÊNCIA INSUFICIENTE",IF(B198+E198-I198&gt;Parâmetros!$B$6,"FORA DA JANELA","OK"))),"REVISAR DADOS"))</f>
        <v/>
      </c>
      <c r="O198" s="21">
        <f>IF(H198="","",IF(H198="Cancelada",IF(OR(B198="",E198="",I198="",J198="",K198=""),"DADOS INCOMPLETOS",IFERROR(IF(J198&lt;I198,"ANTES DO REGISTRO",IF(J198&gt;B198+E198,"APÓS O INÍCIO",IF((B198+E198-J198)*24&lt;Parâmetros!$B$8,"FORA DO PRAZO","OK"))),"REVISAR DADOS")),IF(OR(J198&lt;&gt;"",K198&lt;&gt;""),"LIMPAR CANCELAMENTO","OK")))</f>
        <v/>
      </c>
      <c r="P198" s="18">
        <f>IF(COUNTA(A198:C198,G198:K198)=0,"",IF(COUNTA(A198:C198,G198:I198)&lt;6,"INCOMPLETA",IFERROR(IF(VLOOKUP(C198,Faixas!$A$5:$E$44,5,FALSE)&lt;&gt;"Sim","REVISAR FAIXA",IF(H198="Cancelada",IF(O198="OK","CANCELADA","REVISAR CANCELAMENTO"),IF(O198&lt;&gt;"OK","REVISAR CANCELAMENTO",IF(L198="CONFLITO","BLOQUEAR: CONFLITO",IF(M198&lt;&gt;"OK","REVISAR LIMITE",IF(N198&lt;&gt;"OK","REVISAR PRAZO",IF(H198="Solicitada","ANALISAR SOLICITAÇÃO","CONFIRMADA"))))))),"REVISAR FAIXA")))</f>
        <v/>
      </c>
    </row>
    <row r="199" ht="25" customHeight="1">
      <c r="A199" s="15" t="n"/>
      <c r="B199" s="16" t="n"/>
      <c r="C199" s="17" t="n"/>
      <c r="D199" s="18">
        <f>IF(C199="","",IFERROR(VLOOKUP(C199,Faixas!$A$5:$E$44,2,FALSE),"CÓDIGO INVÁLIDO"))</f>
        <v/>
      </c>
      <c r="E199" s="19">
        <f>IF(C199="","",IFERROR(VLOOKUP(C199,Faixas!$A$5:$E$44,3,FALSE),""))</f>
        <v/>
      </c>
      <c r="F199" s="19">
        <f>IF(C199="","",IFERROR(VLOOKUP(C199,Faixas!$A$5:$E$44,4,FALSE),""))</f>
        <v/>
      </c>
      <c r="G199" s="15" t="n"/>
      <c r="H199" s="17" t="n"/>
      <c r="I199" s="20" t="n"/>
      <c r="J199" s="20" t="n"/>
      <c r="K199" s="15" t="n"/>
      <c r="L199" s="21">
        <f>IF(OR(B199="",C199="",H199=""),"",IF(H199="Cancelada","LIBERADA",IF(COUNTIFS($B$5:$B$204,B199,$C$5:$C$204,C199,$H$5:$H$204,"Confirmada")+COUNTIFS($B$5:$B$204,B199,$C$5:$C$204,C199,$H$5:$H$204,"Solicitada")&gt;1,"CONFLITO","OK")))</f>
        <v/>
      </c>
      <c r="M199" s="21">
        <f>IF(OR(B199="",G199="",H199=""),"",IF(H199="Cancelada","N/A",IF(COUNTIFS($B$5:$B$204,B199,$G$5:$G$204,G199,$H$5:$H$204,"Confirmada")+COUNTIFS($B$5:$B$204,B199,$G$5:$G$204,G199,$H$5:$H$204,"Solicitada")&gt;Parâmetros!$B$7,"ACIMA DO LIMITE","OK")))</f>
        <v/>
      </c>
      <c r="N199" s="21">
        <f>IF(OR(B199="",E199="",I199=""),"",IFERROR(IF(B199+E199&lt;I199,"USO ANTERIOR AO REGISTRO",IF((B199+E199-I199)*24&lt;Parâmetros!$B$5,"ANTECEDÊNCIA INSUFICIENTE",IF(B199+E199-I199&gt;Parâmetros!$B$6,"FORA DA JANELA","OK"))),"REVISAR DADOS"))</f>
        <v/>
      </c>
      <c r="O199" s="21">
        <f>IF(H199="","",IF(H199="Cancelada",IF(OR(B199="",E199="",I199="",J199="",K199=""),"DADOS INCOMPLETOS",IFERROR(IF(J199&lt;I199,"ANTES DO REGISTRO",IF(J199&gt;B199+E199,"APÓS O INÍCIO",IF((B199+E199-J199)*24&lt;Parâmetros!$B$8,"FORA DO PRAZO","OK"))),"REVISAR DADOS")),IF(OR(J199&lt;&gt;"",K199&lt;&gt;""),"LIMPAR CANCELAMENTO","OK")))</f>
        <v/>
      </c>
      <c r="P199" s="18">
        <f>IF(COUNTA(A199:C199,G199:K199)=0,"",IF(COUNTA(A199:C199,G199:I199)&lt;6,"INCOMPLETA",IFERROR(IF(VLOOKUP(C199,Faixas!$A$5:$E$44,5,FALSE)&lt;&gt;"Sim","REVISAR FAIXA",IF(H199="Cancelada",IF(O199="OK","CANCELADA","REVISAR CANCELAMENTO"),IF(O199&lt;&gt;"OK","REVISAR CANCELAMENTO",IF(L199="CONFLITO","BLOQUEAR: CONFLITO",IF(M199&lt;&gt;"OK","REVISAR LIMITE",IF(N199&lt;&gt;"OK","REVISAR PRAZO",IF(H199="Solicitada","ANALISAR SOLICITAÇÃO","CONFIRMADA"))))))),"REVISAR FAIXA")))</f>
        <v/>
      </c>
    </row>
    <row r="200" ht="25" customHeight="1">
      <c r="A200" s="15" t="n"/>
      <c r="B200" s="16" t="n"/>
      <c r="C200" s="17" t="n"/>
      <c r="D200" s="18">
        <f>IF(C200="","",IFERROR(VLOOKUP(C200,Faixas!$A$5:$E$44,2,FALSE),"CÓDIGO INVÁLIDO"))</f>
        <v/>
      </c>
      <c r="E200" s="19">
        <f>IF(C200="","",IFERROR(VLOOKUP(C200,Faixas!$A$5:$E$44,3,FALSE),""))</f>
        <v/>
      </c>
      <c r="F200" s="19">
        <f>IF(C200="","",IFERROR(VLOOKUP(C200,Faixas!$A$5:$E$44,4,FALSE),""))</f>
        <v/>
      </c>
      <c r="G200" s="15" t="n"/>
      <c r="H200" s="17" t="n"/>
      <c r="I200" s="20" t="n"/>
      <c r="J200" s="20" t="n"/>
      <c r="K200" s="15" t="n"/>
      <c r="L200" s="21">
        <f>IF(OR(B200="",C200="",H200=""),"",IF(H200="Cancelada","LIBERADA",IF(COUNTIFS($B$5:$B$204,B200,$C$5:$C$204,C200,$H$5:$H$204,"Confirmada")+COUNTIFS($B$5:$B$204,B200,$C$5:$C$204,C200,$H$5:$H$204,"Solicitada")&gt;1,"CONFLITO","OK")))</f>
        <v/>
      </c>
      <c r="M200" s="21">
        <f>IF(OR(B200="",G200="",H200=""),"",IF(H200="Cancelada","N/A",IF(COUNTIFS($B$5:$B$204,B200,$G$5:$G$204,G200,$H$5:$H$204,"Confirmada")+COUNTIFS($B$5:$B$204,B200,$G$5:$G$204,G200,$H$5:$H$204,"Solicitada")&gt;Parâmetros!$B$7,"ACIMA DO LIMITE","OK")))</f>
        <v/>
      </c>
      <c r="N200" s="21">
        <f>IF(OR(B200="",E200="",I200=""),"",IFERROR(IF(B200+E200&lt;I200,"USO ANTERIOR AO REGISTRO",IF((B200+E200-I200)*24&lt;Parâmetros!$B$5,"ANTECEDÊNCIA INSUFICIENTE",IF(B200+E200-I200&gt;Parâmetros!$B$6,"FORA DA JANELA","OK"))),"REVISAR DADOS"))</f>
        <v/>
      </c>
      <c r="O200" s="21">
        <f>IF(H200="","",IF(H200="Cancelada",IF(OR(B200="",E200="",I200="",J200="",K200=""),"DADOS INCOMPLETOS",IFERROR(IF(J200&lt;I200,"ANTES DO REGISTRO",IF(J200&gt;B200+E200,"APÓS O INÍCIO",IF((B200+E200-J200)*24&lt;Parâmetros!$B$8,"FORA DO PRAZO","OK"))),"REVISAR DADOS")),IF(OR(J200&lt;&gt;"",K200&lt;&gt;""),"LIMPAR CANCELAMENTO","OK")))</f>
        <v/>
      </c>
      <c r="P200" s="18">
        <f>IF(COUNTA(A200:C200,G200:K200)=0,"",IF(COUNTA(A200:C200,G200:I200)&lt;6,"INCOMPLETA",IFERROR(IF(VLOOKUP(C200,Faixas!$A$5:$E$44,5,FALSE)&lt;&gt;"Sim","REVISAR FAIXA",IF(H200="Cancelada",IF(O200="OK","CANCELADA","REVISAR CANCELAMENTO"),IF(O200&lt;&gt;"OK","REVISAR CANCELAMENTO",IF(L200="CONFLITO","BLOQUEAR: CONFLITO",IF(M200&lt;&gt;"OK","REVISAR LIMITE",IF(N200&lt;&gt;"OK","REVISAR PRAZO",IF(H200="Solicitada","ANALISAR SOLICITAÇÃO","CONFIRMADA"))))))),"REVISAR FAIXA")))</f>
        <v/>
      </c>
    </row>
    <row r="201" ht="25" customHeight="1">
      <c r="A201" s="15" t="n"/>
      <c r="B201" s="16" t="n"/>
      <c r="C201" s="17" t="n"/>
      <c r="D201" s="18">
        <f>IF(C201="","",IFERROR(VLOOKUP(C201,Faixas!$A$5:$E$44,2,FALSE),"CÓDIGO INVÁLIDO"))</f>
        <v/>
      </c>
      <c r="E201" s="19">
        <f>IF(C201="","",IFERROR(VLOOKUP(C201,Faixas!$A$5:$E$44,3,FALSE),""))</f>
        <v/>
      </c>
      <c r="F201" s="19">
        <f>IF(C201="","",IFERROR(VLOOKUP(C201,Faixas!$A$5:$E$44,4,FALSE),""))</f>
        <v/>
      </c>
      <c r="G201" s="15" t="n"/>
      <c r="H201" s="17" t="n"/>
      <c r="I201" s="20" t="n"/>
      <c r="J201" s="20" t="n"/>
      <c r="K201" s="15" t="n"/>
      <c r="L201" s="21">
        <f>IF(OR(B201="",C201="",H201=""),"",IF(H201="Cancelada","LIBERADA",IF(COUNTIFS($B$5:$B$204,B201,$C$5:$C$204,C201,$H$5:$H$204,"Confirmada")+COUNTIFS($B$5:$B$204,B201,$C$5:$C$204,C201,$H$5:$H$204,"Solicitada")&gt;1,"CONFLITO","OK")))</f>
        <v/>
      </c>
      <c r="M201" s="21">
        <f>IF(OR(B201="",G201="",H201=""),"",IF(H201="Cancelada","N/A",IF(COUNTIFS($B$5:$B$204,B201,$G$5:$G$204,G201,$H$5:$H$204,"Confirmada")+COUNTIFS($B$5:$B$204,B201,$G$5:$G$204,G201,$H$5:$H$204,"Solicitada")&gt;Parâmetros!$B$7,"ACIMA DO LIMITE","OK")))</f>
        <v/>
      </c>
      <c r="N201" s="21">
        <f>IF(OR(B201="",E201="",I201=""),"",IFERROR(IF(B201+E201&lt;I201,"USO ANTERIOR AO REGISTRO",IF((B201+E201-I201)*24&lt;Parâmetros!$B$5,"ANTECEDÊNCIA INSUFICIENTE",IF(B201+E201-I201&gt;Parâmetros!$B$6,"FORA DA JANELA","OK"))),"REVISAR DADOS"))</f>
        <v/>
      </c>
      <c r="O201" s="21">
        <f>IF(H201="","",IF(H201="Cancelada",IF(OR(B201="",E201="",I201="",J201="",K201=""),"DADOS INCOMPLETOS",IFERROR(IF(J201&lt;I201,"ANTES DO REGISTRO",IF(J201&gt;B201+E201,"APÓS O INÍCIO",IF((B201+E201-J201)*24&lt;Parâmetros!$B$8,"FORA DO PRAZO","OK"))),"REVISAR DADOS")),IF(OR(J201&lt;&gt;"",K201&lt;&gt;""),"LIMPAR CANCELAMENTO","OK")))</f>
        <v/>
      </c>
      <c r="P201" s="18">
        <f>IF(COUNTA(A201:C201,G201:K201)=0,"",IF(COUNTA(A201:C201,G201:I201)&lt;6,"INCOMPLETA",IFERROR(IF(VLOOKUP(C201,Faixas!$A$5:$E$44,5,FALSE)&lt;&gt;"Sim","REVISAR FAIXA",IF(H201="Cancelada",IF(O201="OK","CANCELADA","REVISAR CANCELAMENTO"),IF(O201&lt;&gt;"OK","REVISAR CANCELAMENTO",IF(L201="CONFLITO","BLOQUEAR: CONFLITO",IF(M201&lt;&gt;"OK","REVISAR LIMITE",IF(N201&lt;&gt;"OK","REVISAR PRAZO",IF(H201="Solicitada","ANALISAR SOLICITAÇÃO","CONFIRMADA"))))))),"REVISAR FAIXA")))</f>
        <v/>
      </c>
    </row>
    <row r="202" ht="25" customHeight="1">
      <c r="A202" s="15" t="n"/>
      <c r="B202" s="16" t="n"/>
      <c r="C202" s="17" t="n"/>
      <c r="D202" s="18">
        <f>IF(C202="","",IFERROR(VLOOKUP(C202,Faixas!$A$5:$E$44,2,FALSE),"CÓDIGO INVÁLIDO"))</f>
        <v/>
      </c>
      <c r="E202" s="19">
        <f>IF(C202="","",IFERROR(VLOOKUP(C202,Faixas!$A$5:$E$44,3,FALSE),""))</f>
        <v/>
      </c>
      <c r="F202" s="19">
        <f>IF(C202="","",IFERROR(VLOOKUP(C202,Faixas!$A$5:$E$44,4,FALSE),""))</f>
        <v/>
      </c>
      <c r="G202" s="15" t="n"/>
      <c r="H202" s="17" t="n"/>
      <c r="I202" s="20" t="n"/>
      <c r="J202" s="20" t="n"/>
      <c r="K202" s="15" t="n"/>
      <c r="L202" s="21">
        <f>IF(OR(B202="",C202="",H202=""),"",IF(H202="Cancelada","LIBERADA",IF(COUNTIFS($B$5:$B$204,B202,$C$5:$C$204,C202,$H$5:$H$204,"Confirmada")+COUNTIFS($B$5:$B$204,B202,$C$5:$C$204,C202,$H$5:$H$204,"Solicitada")&gt;1,"CONFLITO","OK")))</f>
        <v/>
      </c>
      <c r="M202" s="21">
        <f>IF(OR(B202="",G202="",H202=""),"",IF(H202="Cancelada","N/A",IF(COUNTIFS($B$5:$B$204,B202,$G$5:$G$204,G202,$H$5:$H$204,"Confirmada")+COUNTIFS($B$5:$B$204,B202,$G$5:$G$204,G202,$H$5:$H$204,"Solicitada")&gt;Parâmetros!$B$7,"ACIMA DO LIMITE","OK")))</f>
        <v/>
      </c>
      <c r="N202" s="21">
        <f>IF(OR(B202="",E202="",I202=""),"",IFERROR(IF(B202+E202&lt;I202,"USO ANTERIOR AO REGISTRO",IF((B202+E202-I202)*24&lt;Parâmetros!$B$5,"ANTECEDÊNCIA INSUFICIENTE",IF(B202+E202-I202&gt;Parâmetros!$B$6,"FORA DA JANELA","OK"))),"REVISAR DADOS"))</f>
        <v/>
      </c>
      <c r="O202" s="21">
        <f>IF(H202="","",IF(H202="Cancelada",IF(OR(B202="",E202="",I202="",J202="",K202=""),"DADOS INCOMPLETOS",IFERROR(IF(J202&lt;I202,"ANTES DO REGISTRO",IF(J202&gt;B202+E202,"APÓS O INÍCIO",IF((B202+E202-J202)*24&lt;Parâmetros!$B$8,"FORA DO PRAZO","OK"))),"REVISAR DADOS")),IF(OR(J202&lt;&gt;"",K202&lt;&gt;""),"LIMPAR CANCELAMENTO","OK")))</f>
        <v/>
      </c>
      <c r="P202" s="18">
        <f>IF(COUNTA(A202:C202,G202:K202)=0,"",IF(COUNTA(A202:C202,G202:I202)&lt;6,"INCOMPLETA",IFERROR(IF(VLOOKUP(C202,Faixas!$A$5:$E$44,5,FALSE)&lt;&gt;"Sim","REVISAR FAIXA",IF(H202="Cancelada",IF(O202="OK","CANCELADA","REVISAR CANCELAMENTO"),IF(O202&lt;&gt;"OK","REVISAR CANCELAMENTO",IF(L202="CONFLITO","BLOQUEAR: CONFLITO",IF(M202&lt;&gt;"OK","REVISAR LIMITE",IF(N202&lt;&gt;"OK","REVISAR PRAZO",IF(H202="Solicitada","ANALISAR SOLICITAÇÃO","CONFIRMADA"))))))),"REVISAR FAIXA")))</f>
        <v/>
      </c>
    </row>
    <row r="203" ht="25" customHeight="1">
      <c r="A203" s="15" t="n"/>
      <c r="B203" s="16" t="n"/>
      <c r="C203" s="17" t="n"/>
      <c r="D203" s="18">
        <f>IF(C203="","",IFERROR(VLOOKUP(C203,Faixas!$A$5:$E$44,2,FALSE),"CÓDIGO INVÁLIDO"))</f>
        <v/>
      </c>
      <c r="E203" s="19">
        <f>IF(C203="","",IFERROR(VLOOKUP(C203,Faixas!$A$5:$E$44,3,FALSE),""))</f>
        <v/>
      </c>
      <c r="F203" s="19">
        <f>IF(C203="","",IFERROR(VLOOKUP(C203,Faixas!$A$5:$E$44,4,FALSE),""))</f>
        <v/>
      </c>
      <c r="G203" s="15" t="n"/>
      <c r="H203" s="17" t="n"/>
      <c r="I203" s="20" t="n"/>
      <c r="J203" s="20" t="n"/>
      <c r="K203" s="15" t="n"/>
      <c r="L203" s="21">
        <f>IF(OR(B203="",C203="",H203=""),"",IF(H203="Cancelada","LIBERADA",IF(COUNTIFS($B$5:$B$204,B203,$C$5:$C$204,C203,$H$5:$H$204,"Confirmada")+COUNTIFS($B$5:$B$204,B203,$C$5:$C$204,C203,$H$5:$H$204,"Solicitada")&gt;1,"CONFLITO","OK")))</f>
        <v/>
      </c>
      <c r="M203" s="21">
        <f>IF(OR(B203="",G203="",H203=""),"",IF(H203="Cancelada","N/A",IF(COUNTIFS($B$5:$B$204,B203,$G$5:$G$204,G203,$H$5:$H$204,"Confirmada")+COUNTIFS($B$5:$B$204,B203,$G$5:$G$204,G203,$H$5:$H$204,"Solicitada")&gt;Parâmetros!$B$7,"ACIMA DO LIMITE","OK")))</f>
        <v/>
      </c>
      <c r="N203" s="21">
        <f>IF(OR(B203="",E203="",I203=""),"",IFERROR(IF(B203+E203&lt;I203,"USO ANTERIOR AO REGISTRO",IF((B203+E203-I203)*24&lt;Parâmetros!$B$5,"ANTECEDÊNCIA INSUFICIENTE",IF(B203+E203-I203&gt;Parâmetros!$B$6,"FORA DA JANELA","OK"))),"REVISAR DADOS"))</f>
        <v/>
      </c>
      <c r="O203" s="21">
        <f>IF(H203="","",IF(H203="Cancelada",IF(OR(B203="",E203="",I203="",J203="",K203=""),"DADOS INCOMPLETOS",IFERROR(IF(J203&lt;I203,"ANTES DO REGISTRO",IF(J203&gt;B203+E203,"APÓS O INÍCIO",IF((B203+E203-J203)*24&lt;Parâmetros!$B$8,"FORA DO PRAZO","OK"))),"REVISAR DADOS")),IF(OR(J203&lt;&gt;"",K203&lt;&gt;""),"LIMPAR CANCELAMENTO","OK")))</f>
        <v/>
      </c>
      <c r="P203" s="18">
        <f>IF(COUNTA(A203:C203,G203:K203)=0,"",IF(COUNTA(A203:C203,G203:I203)&lt;6,"INCOMPLETA",IFERROR(IF(VLOOKUP(C203,Faixas!$A$5:$E$44,5,FALSE)&lt;&gt;"Sim","REVISAR FAIXA",IF(H203="Cancelada",IF(O203="OK","CANCELADA","REVISAR CANCELAMENTO"),IF(O203&lt;&gt;"OK","REVISAR CANCELAMENTO",IF(L203="CONFLITO","BLOQUEAR: CONFLITO",IF(M203&lt;&gt;"OK","REVISAR LIMITE",IF(N203&lt;&gt;"OK","REVISAR PRAZO",IF(H203="Solicitada","ANALISAR SOLICITAÇÃO","CONFIRMADA"))))))),"REVISAR FAIXA")))</f>
        <v/>
      </c>
    </row>
    <row r="204" ht="25" customHeight="1">
      <c r="A204" s="15" t="n"/>
      <c r="B204" s="16" t="n"/>
      <c r="C204" s="17" t="n"/>
      <c r="D204" s="18">
        <f>IF(C204="","",IFERROR(VLOOKUP(C204,Faixas!$A$5:$E$44,2,FALSE),"CÓDIGO INVÁLIDO"))</f>
        <v/>
      </c>
      <c r="E204" s="19">
        <f>IF(C204="","",IFERROR(VLOOKUP(C204,Faixas!$A$5:$E$44,3,FALSE),""))</f>
        <v/>
      </c>
      <c r="F204" s="19">
        <f>IF(C204="","",IFERROR(VLOOKUP(C204,Faixas!$A$5:$E$44,4,FALSE),""))</f>
        <v/>
      </c>
      <c r="G204" s="15" t="n"/>
      <c r="H204" s="17" t="n"/>
      <c r="I204" s="20" t="n"/>
      <c r="J204" s="20" t="n"/>
      <c r="K204" s="15" t="n"/>
      <c r="L204" s="21">
        <f>IF(OR(B204="",C204="",H204=""),"",IF(H204="Cancelada","LIBERADA",IF(COUNTIFS($B$5:$B$204,B204,$C$5:$C$204,C204,$H$5:$H$204,"Confirmada")+COUNTIFS($B$5:$B$204,B204,$C$5:$C$204,C204,$H$5:$H$204,"Solicitada")&gt;1,"CONFLITO","OK")))</f>
        <v/>
      </c>
      <c r="M204" s="21">
        <f>IF(OR(B204="",G204="",H204=""),"",IF(H204="Cancelada","N/A",IF(COUNTIFS($B$5:$B$204,B204,$G$5:$G$204,G204,$H$5:$H$204,"Confirmada")+COUNTIFS($B$5:$B$204,B204,$G$5:$G$204,G204,$H$5:$H$204,"Solicitada")&gt;Parâmetros!$B$7,"ACIMA DO LIMITE","OK")))</f>
        <v/>
      </c>
      <c r="N204" s="21">
        <f>IF(OR(B204="",E204="",I204=""),"",IFERROR(IF(B204+E204&lt;I204,"USO ANTERIOR AO REGISTRO",IF((B204+E204-I204)*24&lt;Parâmetros!$B$5,"ANTECEDÊNCIA INSUFICIENTE",IF(B204+E204-I204&gt;Parâmetros!$B$6,"FORA DA JANELA","OK"))),"REVISAR DADOS"))</f>
        <v/>
      </c>
      <c r="O204" s="21">
        <f>IF(H204="","",IF(H204="Cancelada",IF(OR(B204="",E204="",I204="",J204="",K204=""),"DADOS INCOMPLETOS",IFERROR(IF(J204&lt;I204,"ANTES DO REGISTRO",IF(J204&gt;B204+E204,"APÓS O INÍCIO",IF((B204+E204-J204)*24&lt;Parâmetros!$B$8,"FORA DO PRAZO","OK"))),"REVISAR DADOS")),IF(OR(J204&lt;&gt;"",K204&lt;&gt;""),"LIMPAR CANCELAMENTO","OK")))</f>
        <v/>
      </c>
      <c r="P204" s="18">
        <f>IF(COUNTA(A204:C204,G204:K204)=0,"",IF(COUNTA(A204:C204,G204:I204)&lt;6,"INCOMPLETA",IFERROR(IF(VLOOKUP(C204,Faixas!$A$5:$E$44,5,FALSE)&lt;&gt;"Sim","REVISAR FAIXA",IF(H204="Cancelada",IF(O204="OK","CANCELADA","REVISAR CANCELAMENTO"),IF(O204&lt;&gt;"OK","REVISAR CANCELAMENTO",IF(L204="CONFLITO","BLOQUEAR: CONFLITO",IF(M204&lt;&gt;"OK","REVISAR LIMITE",IF(N204&lt;&gt;"OK","REVISAR PRAZO",IF(H204="Solicitada","ANALISAR SOLICITAÇÃO","CONFIRMADA"))))))),"REVISAR FAIXA")))</f>
        <v/>
      </c>
    </row>
  </sheetData>
  <autoFilter ref="A4:P204"/>
  <mergeCells count="1">
    <mergeCell ref="A1:P1"/>
  </mergeCells>
  <conditionalFormatting sqref="A5:A204">
    <cfRule type="expression" priority="1" dxfId="0">
      <formula>AND(A5&lt;&gt;"",COUNTIF($A$5:$A$204,A5)&gt;1)</formula>
    </cfRule>
  </conditionalFormatting>
  <conditionalFormatting sqref="A5:O204">
    <cfRule type="expression" priority="2" dxfId="1">
      <formula>AND($H5="Cancelada",$O5="OK")</formula>
    </cfRule>
  </conditionalFormatting>
  <conditionalFormatting sqref="L5:L204">
    <cfRule type="expression" priority="3" dxfId="2" stopIfTrue="1">
      <formula>L5="CONFLITO"</formula>
    </cfRule>
  </conditionalFormatting>
  <conditionalFormatting sqref="M5:O204">
    <cfRule type="expression" priority="4" dxfId="3">
      <formula>AND(M5&lt;&gt;"",M5&lt;&gt;"OK",M5&lt;&gt;"N/A",M5&lt;&gt;"LIBERADA")</formula>
    </cfRule>
  </conditionalFormatting>
  <conditionalFormatting sqref="P5:P204">
    <cfRule type="expression" priority="5" dxfId="4">
      <formula>P5="CONFIRMADA"</formula>
    </cfRule>
    <cfRule type="expression" priority="6" dxfId="5">
      <formula>P5="CANCELADA"</formula>
    </cfRule>
    <cfRule type="expression" priority="7" dxfId="6">
      <formula>P5="ANALISAR SOLICITAÇÃO"</formula>
    </cfRule>
    <cfRule type="expression" priority="8" dxfId="3">
      <formula>LEFT(P5,7)="REVISAR"</formula>
    </cfRule>
    <cfRule type="expression" priority="9" dxfId="2">
      <formula>LEFT(P5,8)="BLOQUEAR"</formula>
    </cfRule>
    <cfRule type="expression" priority="10" dxfId="7">
      <formula>P5="INCOMPLETA"</formula>
    </cfRule>
  </conditionalFormatting>
  <dataValidations count="7">
    <dataValidation sqref="A5:A204" showDropDown="0" showInputMessage="0" showErrorMessage="1" allowBlank="0" errorTitle="ID repetido" error="Informe um ID administrativo único ou deixe a célula vazia." type="custom" errorStyle="stop">
      <formula1>OR(A5="",COUNTIF($A$5:$A$204,A5)=1)</formula1>
    </dataValidation>
    <dataValidation sqref="B5:B204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  <dataValidation sqref="C5:C204" showDropDown="0" showInputMessage="0" showErrorMessage="1" allowBlank="0" errorTitle="Código de faixa inválido" error="Selecione um código cadastrado na aba Faixas." type="list" errorStyle="stop">
      <formula1>INDIRECT("'Faixas'!$A$5:$A$44")</formula1>
    </dataValidation>
    <dataValidation sqref="G5:G204" showDropDown="0" showInputMessage="0" showErrorMessage="1" allowBlank="0" errorTitle="Unidade inválida" error="Selecione uma unidade da lista administrativa." type="list" errorStyle="stop">
      <formula1>INDIRECT("'Parâmetros'!$D$5:$D$104")</formula1>
    </dataValidation>
    <dataValidation sqref="H5:H204" showDropDown="0" showInputMessage="0" showErrorMessage="1" allowBlank="0" errorTitle="Situação inválida" error="Selecione Solicitada, Confirmada ou Cancelada." type="list" errorStyle="stop">
      <formula1>INDIRECT("'Parâmetros'!$F$5:$F$7")</formula1>
    </dataValidation>
    <dataValidation sqref="I5:J204" showDropDown="0" showInputMessage="0" showErrorMessage="1" allowBlank="0" errorTitle="Data e hora inválidas" error="Informe data e hora entre 01/01/2020 00:00 e 31/12/2100 23:59." type="decimal" errorStyle="stop" operator="between">
      <formula1>DATE(2020,1,1)</formula1>
      <formula2>DATE(2100,12,31)+TIME(23,59,0)</formula2>
    </dataValidation>
    <dataValidation sqref="K5:K204" showDropDown="0" showInputMessage="0" showErrorMessage="1" allowBlank="0" errorTitle="Motivo inválido" error="Selecione um motivo cadastrado ou deixe vazio quando a reserva não estiver cancelada." type="list" errorStyle="stop">
      <formula1>INDIRECT("'Parâmetros'!$H$5:$H$8")</formula1>
    </dataValidation>
  </dataValidation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tabSelected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1" customWidth="1" min="3" max="3"/>
    <col width="11" customWidth="1" min="4" max="4"/>
    <col width="11" customWidth="1" min="5" max="5"/>
    <col width="42" customWidth="1" min="6" max="6"/>
  </cols>
  <sheetData>
    <row r="1" ht="27" customHeight="1">
      <c r="A1" s="1" t="inlineStr">
        <is>
          <t>FAIXAS FIXAS DE USO — DADOS FICTÍCIOS PARA DEMONSTRAÇÃO</t>
        </is>
      </c>
      <c r="B1" s="27" t="n"/>
      <c r="C1" s="27" t="n"/>
      <c r="D1" s="27" t="n"/>
      <c r="E1" s="27" t="n"/>
      <c r="F1" s="28" t="n"/>
    </row>
    <row r="2">
      <c r="A2" s="13" t="inlineStr">
        <is>
          <t>Regra administrativa</t>
        </is>
      </c>
      <c r="B2" s="8" t="inlineStr">
        <is>
          <t>Cada código representa uma única combinação de quadra, início e fim.</t>
        </is>
      </c>
    </row>
    <row r="3">
      <c r="A3" s="13" t="inlineStr">
        <is>
          <t>Atenção</t>
        </is>
      </c>
      <c r="B3" s="8" t="inlineStr">
        <is>
          <t>Faixas inativas permanecem no histórico, mas não geram confirmação válida.</t>
        </is>
      </c>
    </row>
    <row r="4" ht="32" customHeight="1">
      <c r="A4" s="2" t="inlineStr">
        <is>
          <t>Código da faixa</t>
        </is>
      </c>
      <c r="B4" s="2" t="inlineStr">
        <is>
          <t>Quadra</t>
        </is>
      </c>
      <c r="C4" s="2" t="inlineStr">
        <is>
          <t>Início</t>
        </is>
      </c>
      <c r="D4" s="2" t="inlineStr">
        <is>
          <t>Fim</t>
        </is>
      </c>
      <c r="E4" s="2" t="inlineStr">
        <is>
          <t>Ativa?</t>
        </is>
      </c>
      <c r="F4" s="2" t="inlineStr">
        <is>
          <t>Observação administrativa</t>
        </is>
      </c>
    </row>
    <row r="5" ht="24" customHeight="1">
      <c r="A5" s="17" t="inlineStr">
        <is>
          <t>Q1-0700</t>
        </is>
      </c>
      <c r="B5" s="15" t="inlineStr">
        <is>
          <t>Quadra 1</t>
        </is>
      </c>
      <c r="C5" s="22" t="n">
        <v>0.2916666666666667</v>
      </c>
      <c r="D5" s="22" t="n">
        <v>0.3333333333333333</v>
      </c>
      <c r="E5" s="17" t="inlineStr">
        <is>
          <t>Sim</t>
        </is>
      </c>
      <c r="F5" s="15" t="inlineStr">
        <is>
          <t>Faixa fictícia para demonstração.</t>
        </is>
      </c>
    </row>
    <row r="6" ht="24" customHeight="1">
      <c r="A6" s="17" t="inlineStr">
        <is>
          <t>Q1-0800</t>
        </is>
      </c>
      <c r="B6" s="15" t="inlineStr">
        <is>
          <t>Quadra 1</t>
        </is>
      </c>
      <c r="C6" s="22" t="n">
        <v>0.3333333333333333</v>
      </c>
      <c r="D6" s="22" t="n">
        <v>0.375</v>
      </c>
      <c r="E6" s="17" t="inlineStr">
        <is>
          <t>Sim</t>
        </is>
      </c>
      <c r="F6" s="15" t="inlineStr">
        <is>
          <t>Faixa fictícia para demonstração.</t>
        </is>
      </c>
    </row>
    <row r="7" ht="24" customHeight="1">
      <c r="A7" s="17" t="inlineStr">
        <is>
          <t>Q1-1800</t>
        </is>
      </c>
      <c r="B7" s="15" t="inlineStr">
        <is>
          <t>Quadra 1</t>
        </is>
      </c>
      <c r="C7" s="22" t="n">
        <v>0.75</v>
      </c>
      <c r="D7" s="22" t="n">
        <v>0.7916666666666666</v>
      </c>
      <c r="E7" s="17" t="inlineStr">
        <is>
          <t>Sim</t>
        </is>
      </c>
      <c r="F7" s="15" t="inlineStr">
        <is>
          <t>Faixa fictícia para demonstração.</t>
        </is>
      </c>
    </row>
    <row r="8" ht="24" customHeight="1">
      <c r="A8" s="17" t="inlineStr">
        <is>
          <t>Q1-1900</t>
        </is>
      </c>
      <c r="B8" s="15" t="inlineStr">
        <is>
          <t>Quadra 1</t>
        </is>
      </c>
      <c r="C8" s="22" t="n">
        <v>0.7916666666666666</v>
      </c>
      <c r="D8" s="22" t="n">
        <v>0.8333333333333334</v>
      </c>
      <c r="E8" s="17" t="inlineStr">
        <is>
          <t>Sim</t>
        </is>
      </c>
      <c r="F8" s="15" t="inlineStr">
        <is>
          <t>Faixa fictícia para demonstração.</t>
        </is>
      </c>
    </row>
    <row r="9" ht="24" customHeight="1">
      <c r="A9" s="17" t="inlineStr">
        <is>
          <t>Q2-0700</t>
        </is>
      </c>
      <c r="B9" s="15" t="inlineStr">
        <is>
          <t>Quadra 2</t>
        </is>
      </c>
      <c r="C9" s="22" t="n">
        <v>0.2916666666666667</v>
      </c>
      <c r="D9" s="22" t="n">
        <v>0.3333333333333333</v>
      </c>
      <c r="E9" s="17" t="inlineStr">
        <is>
          <t>Sim</t>
        </is>
      </c>
      <c r="F9" s="15" t="inlineStr">
        <is>
          <t>Faixa fictícia para demonstração.</t>
        </is>
      </c>
    </row>
    <row r="10" ht="24" customHeight="1">
      <c r="A10" s="17" t="inlineStr">
        <is>
          <t>Q2-0800</t>
        </is>
      </c>
      <c r="B10" s="15" t="inlineStr">
        <is>
          <t>Quadra 2</t>
        </is>
      </c>
      <c r="C10" s="22" t="n">
        <v>0.3333333333333333</v>
      </c>
      <c r="D10" s="22" t="n">
        <v>0.375</v>
      </c>
      <c r="E10" s="17" t="inlineStr">
        <is>
          <t>Sim</t>
        </is>
      </c>
      <c r="F10" s="15" t="inlineStr">
        <is>
          <t>Faixa fictícia para demonstração.</t>
        </is>
      </c>
    </row>
    <row r="11" ht="24" customHeight="1">
      <c r="A11" s="17" t="inlineStr">
        <is>
          <t>Q2-1800</t>
        </is>
      </c>
      <c r="B11" s="15" t="inlineStr">
        <is>
          <t>Quadra 2</t>
        </is>
      </c>
      <c r="C11" s="22" t="n">
        <v>0.75</v>
      </c>
      <c r="D11" s="22" t="n">
        <v>0.7916666666666666</v>
      </c>
      <c r="E11" s="17" t="inlineStr">
        <is>
          <t>Sim</t>
        </is>
      </c>
      <c r="F11" s="15" t="inlineStr">
        <is>
          <t>Faixa fictícia para demonstração.</t>
        </is>
      </c>
    </row>
    <row r="12" ht="24" customHeight="1">
      <c r="A12" s="17" t="inlineStr">
        <is>
          <t>Q2-1900</t>
        </is>
      </c>
      <c r="B12" s="15" t="inlineStr">
        <is>
          <t>Quadra 2</t>
        </is>
      </c>
      <c r="C12" s="22" t="n">
        <v>0.7916666666666666</v>
      </c>
      <c r="D12" s="22" t="n">
        <v>0.8333333333333334</v>
      </c>
      <c r="E12" s="17" t="inlineStr">
        <is>
          <t>Sim</t>
        </is>
      </c>
      <c r="F12" s="15" t="inlineStr">
        <is>
          <t>Faixa fictícia para demonstração.</t>
        </is>
      </c>
    </row>
    <row r="13" ht="24" customHeight="1">
      <c r="A13" s="17" t="n"/>
      <c r="B13" s="15" t="n"/>
      <c r="C13" s="22" t="n"/>
      <c r="D13" s="22" t="n"/>
      <c r="E13" s="17" t="n"/>
      <c r="F13" s="15" t="n"/>
    </row>
    <row r="14" ht="24" customHeight="1">
      <c r="A14" s="17" t="n"/>
      <c r="B14" s="15" t="n"/>
      <c r="C14" s="22" t="n"/>
      <c r="D14" s="22" t="n"/>
      <c r="E14" s="17" t="n"/>
      <c r="F14" s="15" t="n"/>
    </row>
    <row r="15" ht="24" customHeight="1">
      <c r="A15" s="17" t="n"/>
      <c r="B15" s="15" t="n"/>
      <c r="C15" s="22" t="n"/>
      <c r="D15" s="22" t="n"/>
      <c r="E15" s="17" t="n"/>
      <c r="F15" s="15" t="n"/>
    </row>
    <row r="16" ht="24" customHeight="1">
      <c r="A16" s="17" t="n"/>
      <c r="B16" s="15" t="n"/>
      <c r="C16" s="22" t="n"/>
      <c r="D16" s="22" t="n"/>
      <c r="E16" s="17" t="n"/>
      <c r="F16" s="15" t="n"/>
    </row>
    <row r="17" ht="24" customHeight="1">
      <c r="A17" s="17" t="n"/>
      <c r="B17" s="15" t="n"/>
      <c r="C17" s="22" t="n"/>
      <c r="D17" s="22" t="n"/>
      <c r="E17" s="17" t="n"/>
      <c r="F17" s="15" t="n"/>
    </row>
    <row r="18" ht="24" customHeight="1">
      <c r="A18" s="17" t="n"/>
      <c r="B18" s="15" t="n"/>
      <c r="C18" s="22" t="n"/>
      <c r="D18" s="22" t="n"/>
      <c r="E18" s="17" t="n"/>
      <c r="F18" s="15" t="n"/>
    </row>
    <row r="19" ht="24" customHeight="1">
      <c r="A19" s="17" t="n"/>
      <c r="B19" s="15" t="n"/>
      <c r="C19" s="22" t="n"/>
      <c r="D19" s="22" t="n"/>
      <c r="E19" s="17" t="n"/>
      <c r="F19" s="15" t="n"/>
    </row>
    <row r="20" ht="24" customHeight="1">
      <c r="A20" s="17" t="n"/>
      <c r="B20" s="15" t="n"/>
      <c r="C20" s="22" t="n"/>
      <c r="D20" s="22" t="n"/>
      <c r="E20" s="17" t="n"/>
      <c r="F20" s="15" t="n"/>
    </row>
    <row r="21" ht="24" customHeight="1">
      <c r="A21" s="17" t="n"/>
      <c r="B21" s="15" t="n"/>
      <c r="C21" s="22" t="n"/>
      <c r="D21" s="22" t="n"/>
      <c r="E21" s="17" t="n"/>
      <c r="F21" s="15" t="n"/>
    </row>
    <row r="22" ht="24" customHeight="1">
      <c r="A22" s="17" t="n"/>
      <c r="B22" s="15" t="n"/>
      <c r="C22" s="22" t="n"/>
      <c r="D22" s="22" t="n"/>
      <c r="E22" s="17" t="n"/>
      <c r="F22" s="15" t="n"/>
    </row>
    <row r="23" ht="24" customHeight="1">
      <c r="A23" s="17" t="n"/>
      <c r="B23" s="15" t="n"/>
      <c r="C23" s="22" t="n"/>
      <c r="D23" s="22" t="n"/>
      <c r="E23" s="17" t="n"/>
      <c r="F23" s="15" t="n"/>
    </row>
    <row r="24" ht="24" customHeight="1">
      <c r="A24" s="17" t="n"/>
      <c r="B24" s="15" t="n"/>
      <c r="C24" s="22" t="n"/>
      <c r="D24" s="22" t="n"/>
      <c r="E24" s="17" t="n"/>
      <c r="F24" s="15" t="n"/>
    </row>
    <row r="25" ht="24" customHeight="1">
      <c r="A25" s="17" t="n"/>
      <c r="B25" s="15" t="n"/>
      <c r="C25" s="22" t="n"/>
      <c r="D25" s="22" t="n"/>
      <c r="E25" s="17" t="n"/>
      <c r="F25" s="15" t="n"/>
    </row>
    <row r="26" ht="24" customHeight="1">
      <c r="A26" s="17" t="n"/>
      <c r="B26" s="15" t="n"/>
      <c r="C26" s="22" t="n"/>
      <c r="D26" s="22" t="n"/>
      <c r="E26" s="17" t="n"/>
      <c r="F26" s="15" t="n"/>
    </row>
    <row r="27" ht="24" customHeight="1">
      <c r="A27" s="17" t="n"/>
      <c r="B27" s="15" t="n"/>
      <c r="C27" s="22" t="n"/>
      <c r="D27" s="22" t="n"/>
      <c r="E27" s="17" t="n"/>
      <c r="F27" s="15" t="n"/>
    </row>
    <row r="28" ht="24" customHeight="1">
      <c r="A28" s="17" t="n"/>
      <c r="B28" s="15" t="n"/>
      <c r="C28" s="22" t="n"/>
      <c r="D28" s="22" t="n"/>
      <c r="E28" s="17" t="n"/>
      <c r="F28" s="15" t="n"/>
    </row>
    <row r="29" ht="24" customHeight="1">
      <c r="A29" s="17" t="n"/>
      <c r="B29" s="15" t="n"/>
      <c r="C29" s="22" t="n"/>
      <c r="D29" s="22" t="n"/>
      <c r="E29" s="17" t="n"/>
      <c r="F29" s="15" t="n"/>
    </row>
    <row r="30" ht="24" customHeight="1">
      <c r="A30" s="17" t="n"/>
      <c r="B30" s="15" t="n"/>
      <c r="C30" s="22" t="n"/>
      <c r="D30" s="22" t="n"/>
      <c r="E30" s="17" t="n"/>
      <c r="F30" s="15" t="n"/>
    </row>
    <row r="31" ht="24" customHeight="1">
      <c r="A31" s="17" t="n"/>
      <c r="B31" s="15" t="n"/>
      <c r="C31" s="22" t="n"/>
      <c r="D31" s="22" t="n"/>
      <c r="E31" s="17" t="n"/>
      <c r="F31" s="15" t="n"/>
    </row>
    <row r="32" ht="24" customHeight="1">
      <c r="A32" s="17" t="n"/>
      <c r="B32" s="15" t="n"/>
      <c r="C32" s="22" t="n"/>
      <c r="D32" s="22" t="n"/>
      <c r="E32" s="17" t="n"/>
      <c r="F32" s="15" t="n"/>
    </row>
    <row r="33" ht="24" customHeight="1">
      <c r="A33" s="17" t="n"/>
      <c r="B33" s="15" t="n"/>
      <c r="C33" s="22" t="n"/>
      <c r="D33" s="22" t="n"/>
      <c r="E33" s="17" t="n"/>
      <c r="F33" s="15" t="n"/>
    </row>
    <row r="34" ht="24" customHeight="1">
      <c r="A34" s="17" t="n"/>
      <c r="B34" s="15" t="n"/>
      <c r="C34" s="22" t="n"/>
      <c r="D34" s="22" t="n"/>
      <c r="E34" s="17" t="n"/>
      <c r="F34" s="15" t="n"/>
    </row>
    <row r="35" ht="24" customHeight="1">
      <c r="A35" s="17" t="n"/>
      <c r="B35" s="15" t="n"/>
      <c r="C35" s="22" t="n"/>
      <c r="D35" s="22" t="n"/>
      <c r="E35" s="17" t="n"/>
      <c r="F35" s="15" t="n"/>
    </row>
    <row r="36" ht="24" customHeight="1">
      <c r="A36" s="17" t="n"/>
      <c r="B36" s="15" t="n"/>
      <c r="C36" s="22" t="n"/>
      <c r="D36" s="22" t="n"/>
      <c r="E36" s="17" t="n"/>
      <c r="F36" s="15" t="n"/>
    </row>
    <row r="37" ht="24" customHeight="1">
      <c r="A37" s="17" t="n"/>
      <c r="B37" s="15" t="n"/>
      <c r="C37" s="22" t="n"/>
      <c r="D37" s="22" t="n"/>
      <c r="E37" s="17" t="n"/>
      <c r="F37" s="15" t="n"/>
    </row>
    <row r="38" ht="24" customHeight="1">
      <c r="A38" s="17" t="n"/>
      <c r="B38" s="15" t="n"/>
      <c r="C38" s="22" t="n"/>
      <c r="D38" s="22" t="n"/>
      <c r="E38" s="17" t="n"/>
      <c r="F38" s="15" t="n"/>
    </row>
    <row r="39" ht="24" customHeight="1">
      <c r="A39" s="17" t="n"/>
      <c r="B39" s="15" t="n"/>
      <c r="C39" s="22" t="n"/>
      <c r="D39" s="22" t="n"/>
      <c r="E39" s="17" t="n"/>
      <c r="F39" s="15" t="n"/>
    </row>
    <row r="40" ht="24" customHeight="1">
      <c r="A40" s="17" t="n"/>
      <c r="B40" s="15" t="n"/>
      <c r="C40" s="22" t="n"/>
      <c r="D40" s="22" t="n"/>
      <c r="E40" s="17" t="n"/>
      <c r="F40" s="15" t="n"/>
    </row>
    <row r="41" ht="24" customHeight="1">
      <c r="A41" s="17" t="n"/>
      <c r="B41" s="15" t="n"/>
      <c r="C41" s="22" t="n"/>
      <c r="D41" s="22" t="n"/>
      <c r="E41" s="17" t="n"/>
      <c r="F41" s="15" t="n"/>
    </row>
    <row r="42" ht="24" customHeight="1">
      <c r="A42" s="17" t="n"/>
      <c r="B42" s="15" t="n"/>
      <c r="C42" s="22" t="n"/>
      <c r="D42" s="22" t="n"/>
      <c r="E42" s="17" t="n"/>
      <c r="F42" s="15" t="n"/>
    </row>
    <row r="43" ht="24" customHeight="1">
      <c r="A43" s="17" t="n"/>
      <c r="B43" s="15" t="n"/>
      <c r="C43" s="22" t="n"/>
      <c r="D43" s="22" t="n"/>
      <c r="E43" s="17" t="n"/>
      <c r="F43" s="15" t="n"/>
    </row>
    <row r="44" ht="24" customHeight="1">
      <c r="A44" s="17" t="n"/>
      <c r="B44" s="15" t="n"/>
      <c r="C44" s="22" t="n"/>
      <c r="D44" s="22" t="n"/>
      <c r="E44" s="17" t="n"/>
      <c r="F44" s="15" t="n"/>
    </row>
  </sheetData>
  <autoFilter ref="A4:F44"/>
  <mergeCells count="1">
    <mergeCell ref="A1:F1"/>
  </mergeCells>
  <conditionalFormatting sqref="A5:A44">
    <cfRule type="expression" priority="1" dxfId="0">
      <formula>AND(A5&lt;&gt;"",COUNTIF($A$5:$A$44,A5)&gt;1)</formula>
    </cfRule>
  </conditionalFormatting>
  <conditionalFormatting sqref="A5:F44">
    <cfRule type="expression" priority="2" dxfId="8">
      <formula>$E5="Não"</formula>
    </cfRule>
  </conditionalFormatting>
  <dataValidations count="4">
    <dataValidation sqref="A5:A44" showDropDown="0" showInputMessage="0" showErrorMessage="1" allowBlank="0" errorTitle="Código repetido" error="Informe um código único para a combinação de quadra, início e fim." type="custom" errorStyle="stop">
      <formula1>OR(A5="",COUNTIF($A$5:$A$44,A5)=1)</formula1>
    </dataValidation>
    <dataValidation sqref="C5:C44" showDropDown="0" showInputMessage="0" showErrorMessage="1" allowBlank="0" errorTitle="Horário inválido" error="Informe um horário entre 00:00 e 23:59." type="time" errorStyle="stop" operator="between">
      <formula1>TIME(0,0,0)</formula1>
      <formula2>TIME(23,59,0)</formula2>
    </dataValidation>
    <dataValidation sqref="D5:D44" showDropDown="0" showInputMessage="0" showErrorMessage="1" allowBlank="0" errorTitle="Fim inválido" error="O horário final deve ser posterior ao horário inicial e ocorrer no mesmo dia." type="custom" errorStyle="stop">
      <formula1>OR(D5="",AND(C5&lt;&gt;"",D5&gt;C5))</formula1>
    </dataValidation>
    <dataValidation sqref="E5:E44" showDropDown="0" showInputMessage="0" showErrorMessage="1" allowBlank="0" errorTitle="Situação inválida" error="Selecione Sim ou Não." type="list" errorStyle="stop">
      <formula1>"Sim,Não"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showGridLines="0" tabSelected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7" customWidth="1" min="1" max="1"/>
    <col width="15" customWidth="1" min="2" max="2"/>
    <col width="3" customWidth="1" min="3" max="3"/>
    <col width="31" customWidth="1" min="4" max="4"/>
    <col width="3" customWidth="1" min="5" max="5"/>
    <col width="23" customWidth="1" min="6" max="6"/>
    <col width="3" customWidth="1" min="7" max="7"/>
    <col width="28" customWidth="1" min="8" max="8"/>
  </cols>
  <sheetData>
    <row r="1" ht="27" customHeight="1">
      <c r="A1" s="1" t="inlineStr">
        <is>
          <t>PARÂMETROS E LISTAS — DADOS FICTÍCIOS PARA DEMONSTRAÇÃO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4" t="inlineStr">
        <is>
          <t>Premissas administrativas editáveis. Não representam interpretação jurídica nem garantia de conformidade.</t>
        </is>
      </c>
    </row>
    <row r="3">
      <c r="A3" s="23" t="inlineStr">
        <is>
          <t>As unidades e demais exemplos desta aba são fictícios e destinados somente à demonstração.</t>
        </is>
      </c>
    </row>
    <row r="4" ht="32" customHeight="1">
      <c r="A4" s="2" t="inlineStr">
        <is>
          <t>Parâmetro operacional</t>
        </is>
      </c>
      <c r="B4" s="2" t="inlineStr">
        <is>
          <t>Valor</t>
        </is>
      </c>
      <c r="D4" s="2" t="inlineStr">
        <is>
          <t>Unidades fictícias/administrativas</t>
        </is>
      </c>
      <c r="F4" s="2" t="inlineStr">
        <is>
          <t>Situações permitidas</t>
        </is>
      </c>
      <c r="H4" s="2" t="inlineStr">
        <is>
          <t>Motivos de cancelamento</t>
        </is>
      </c>
    </row>
    <row r="5" ht="23" customHeight="1">
      <c r="A5" s="5" t="inlineStr">
        <is>
          <t>Antecedência mínima da reserva, em horas</t>
        </is>
      </c>
      <c r="B5" s="24" t="n">
        <v>2</v>
      </c>
      <c r="D5" s="15" t="inlineStr">
        <is>
          <t>FICT-A101</t>
        </is>
      </c>
      <c r="F5" s="15" t="inlineStr">
        <is>
          <t>Solicitada</t>
        </is>
      </c>
      <c r="H5" s="15" t="inlineStr">
        <is>
          <t>Mudança de planos</t>
        </is>
      </c>
    </row>
    <row r="6" ht="23" customHeight="1">
      <c r="A6" s="9" t="inlineStr">
        <is>
          <t>Janela máxima para reserva, em dias</t>
        </is>
      </c>
      <c r="B6" s="25" t="n">
        <v>30</v>
      </c>
      <c r="D6" s="15" t="inlineStr">
        <is>
          <t>FICT-A102</t>
        </is>
      </c>
      <c r="F6" s="15" t="inlineStr">
        <is>
          <t>Confirmada</t>
        </is>
      </c>
      <c r="H6" s="15" t="inlineStr">
        <is>
          <t>Conflito de agenda</t>
        </is>
      </c>
    </row>
    <row r="7" ht="23" customHeight="1">
      <c r="A7" s="5" t="inlineStr">
        <is>
          <t>Máximo de reservas ativas por unidade e dia</t>
        </is>
      </c>
      <c r="B7" s="25" t="n">
        <v>2</v>
      </c>
      <c r="D7" s="15" t="inlineStr">
        <is>
          <t>FICT-B202</t>
        </is>
      </c>
      <c r="F7" s="15" t="inlineStr">
        <is>
          <t>Cancelada</t>
        </is>
      </c>
      <c r="H7" s="15" t="inlineStr">
        <is>
          <t>Erro de lançamento</t>
        </is>
      </c>
    </row>
    <row r="8" ht="23" customHeight="1">
      <c r="A8" s="9" t="inlineStr">
        <is>
          <t>Antecedência mínima para cancelamento sem alerta, em horas</t>
        </is>
      </c>
      <c r="B8" s="24" t="n">
        <v>12</v>
      </c>
      <c r="D8" s="15" t="inlineStr">
        <is>
          <t>FICT-B203</t>
        </is>
      </c>
      <c r="H8" s="15" t="inlineStr">
        <is>
          <t>Outro</t>
        </is>
      </c>
    </row>
    <row r="9" ht="23" customHeight="1">
      <c r="D9" s="15" t="inlineStr">
        <is>
          <t>FICT-C303</t>
        </is>
      </c>
    </row>
    <row r="10" ht="23" customHeight="1">
      <c r="D10" s="15" t="inlineStr">
        <is>
          <t>FICT-C304</t>
        </is>
      </c>
    </row>
    <row r="11" ht="23" customHeight="1">
      <c r="D11" s="15" t="inlineStr">
        <is>
          <t>FICT-D404</t>
        </is>
      </c>
    </row>
    <row r="12" ht="23" customHeight="1">
      <c r="D12" s="15" t="inlineStr">
        <is>
          <t>FICT-E505</t>
        </is>
      </c>
    </row>
    <row r="13" ht="23" customHeight="1">
      <c r="D13" s="15" t="inlineStr">
        <is>
          <t>FICT-F606</t>
        </is>
      </c>
    </row>
    <row r="14" ht="23" customHeight="1">
      <c r="D14" s="15" t="inlineStr">
        <is>
          <t>FICT-ADM</t>
        </is>
      </c>
    </row>
    <row r="15" ht="23" customHeight="1">
      <c r="D15" s="15" t="n"/>
    </row>
    <row r="16" ht="23" customHeight="1">
      <c r="D16" s="15" t="n"/>
    </row>
    <row r="17" ht="23" customHeight="1">
      <c r="D17" s="15" t="n"/>
    </row>
    <row r="18" ht="23" customHeight="1">
      <c r="D18" s="15" t="n"/>
    </row>
    <row r="19" ht="23" customHeight="1">
      <c r="D19" s="15" t="n"/>
    </row>
    <row r="20" ht="23" customHeight="1">
      <c r="D20" s="15" t="n"/>
    </row>
    <row r="21" ht="23" customHeight="1">
      <c r="D21" s="15" t="n"/>
    </row>
    <row r="22" ht="23" customHeight="1">
      <c r="D22" s="15" t="n"/>
    </row>
    <row r="23" ht="23" customHeight="1">
      <c r="D23" s="15" t="n"/>
    </row>
    <row r="24" ht="23" customHeight="1">
      <c r="D24" s="15" t="n"/>
    </row>
    <row r="25" ht="23" customHeight="1">
      <c r="D25" s="15" t="n"/>
    </row>
    <row r="26" ht="23" customHeight="1">
      <c r="D26" s="15" t="n"/>
    </row>
    <row r="27" ht="23" customHeight="1">
      <c r="D27" s="15" t="n"/>
    </row>
    <row r="28" ht="23" customHeight="1">
      <c r="D28" s="15" t="n"/>
    </row>
    <row r="29" ht="23" customHeight="1">
      <c r="D29" s="15" t="n"/>
    </row>
    <row r="30" ht="23" customHeight="1">
      <c r="D30" s="15" t="n"/>
    </row>
    <row r="31" ht="23" customHeight="1">
      <c r="D31" s="15" t="n"/>
    </row>
    <row r="32" ht="23" customHeight="1">
      <c r="D32" s="15" t="n"/>
    </row>
    <row r="33" ht="23" customHeight="1">
      <c r="D33" s="15" t="n"/>
    </row>
    <row r="34" ht="23" customHeight="1">
      <c r="D34" s="15" t="n"/>
    </row>
    <row r="35" ht="23" customHeight="1">
      <c r="D35" s="15" t="n"/>
    </row>
    <row r="36" ht="23" customHeight="1">
      <c r="D36" s="15" t="n"/>
    </row>
    <row r="37" ht="23" customHeight="1">
      <c r="D37" s="15" t="n"/>
    </row>
    <row r="38" ht="23" customHeight="1">
      <c r="D38" s="15" t="n"/>
    </row>
    <row r="39" ht="23" customHeight="1">
      <c r="D39" s="15" t="n"/>
    </row>
    <row r="40" ht="23" customHeight="1">
      <c r="D40" s="15" t="n"/>
    </row>
    <row r="41" ht="23" customHeight="1">
      <c r="D41" s="15" t="n"/>
    </row>
    <row r="42" ht="23" customHeight="1">
      <c r="D42" s="15" t="n"/>
    </row>
    <row r="43" ht="23" customHeight="1">
      <c r="D43" s="15" t="n"/>
    </row>
    <row r="44" ht="23" customHeight="1">
      <c r="D44" s="15" t="n"/>
    </row>
    <row r="45" ht="23" customHeight="1">
      <c r="D45" s="15" t="n"/>
    </row>
    <row r="46" ht="23" customHeight="1">
      <c r="D46" s="15" t="n"/>
    </row>
    <row r="47" ht="23" customHeight="1">
      <c r="D47" s="15" t="n"/>
    </row>
    <row r="48" ht="23" customHeight="1">
      <c r="D48" s="15" t="n"/>
    </row>
    <row r="49" ht="23" customHeight="1">
      <c r="D49" s="15" t="n"/>
    </row>
    <row r="50" ht="23" customHeight="1">
      <c r="D50" s="15" t="n"/>
    </row>
    <row r="51" ht="23" customHeight="1">
      <c r="D51" s="15" t="n"/>
    </row>
    <row r="52" ht="23" customHeight="1">
      <c r="D52" s="15" t="n"/>
    </row>
    <row r="53" ht="23" customHeight="1">
      <c r="D53" s="15" t="n"/>
    </row>
    <row r="54" ht="23" customHeight="1">
      <c r="D54" s="15" t="n"/>
    </row>
    <row r="55" ht="23" customHeight="1">
      <c r="D55" s="15" t="n"/>
    </row>
    <row r="56" ht="23" customHeight="1">
      <c r="D56" s="15" t="n"/>
    </row>
    <row r="57" ht="23" customHeight="1">
      <c r="D57" s="15" t="n"/>
    </row>
    <row r="58" ht="23" customHeight="1">
      <c r="D58" s="15" t="n"/>
    </row>
    <row r="59" ht="23" customHeight="1">
      <c r="D59" s="15" t="n"/>
    </row>
    <row r="60" ht="23" customHeight="1">
      <c r="D60" s="15" t="n"/>
    </row>
    <row r="61" ht="23" customHeight="1">
      <c r="D61" s="15" t="n"/>
    </row>
    <row r="62" ht="23" customHeight="1">
      <c r="D62" s="15" t="n"/>
    </row>
    <row r="63" ht="23" customHeight="1">
      <c r="D63" s="15" t="n"/>
    </row>
    <row r="64" ht="23" customHeight="1">
      <c r="D64" s="15" t="n"/>
    </row>
    <row r="65" ht="23" customHeight="1">
      <c r="D65" s="15" t="n"/>
    </row>
    <row r="66" ht="23" customHeight="1">
      <c r="D66" s="15" t="n"/>
    </row>
    <row r="67" ht="23" customHeight="1">
      <c r="D67" s="15" t="n"/>
    </row>
    <row r="68" ht="23" customHeight="1">
      <c r="D68" s="15" t="n"/>
    </row>
    <row r="69" ht="23" customHeight="1">
      <c r="D69" s="15" t="n"/>
    </row>
    <row r="70" ht="23" customHeight="1">
      <c r="D70" s="15" t="n"/>
    </row>
    <row r="71" ht="23" customHeight="1">
      <c r="D71" s="15" t="n"/>
    </row>
    <row r="72" ht="23" customHeight="1">
      <c r="D72" s="15" t="n"/>
    </row>
    <row r="73" ht="23" customHeight="1">
      <c r="D73" s="15" t="n"/>
    </row>
    <row r="74" ht="23" customHeight="1">
      <c r="D74" s="15" t="n"/>
    </row>
    <row r="75" ht="23" customHeight="1">
      <c r="D75" s="15" t="n"/>
    </row>
    <row r="76" ht="23" customHeight="1">
      <c r="D76" s="15" t="n"/>
    </row>
    <row r="77" ht="23" customHeight="1">
      <c r="D77" s="15" t="n"/>
    </row>
    <row r="78" ht="23" customHeight="1">
      <c r="D78" s="15" t="n"/>
    </row>
    <row r="79" ht="23" customHeight="1">
      <c r="D79" s="15" t="n"/>
    </row>
    <row r="80" ht="23" customHeight="1">
      <c r="D80" s="15" t="n"/>
    </row>
    <row r="81" ht="23" customHeight="1">
      <c r="D81" s="15" t="n"/>
    </row>
    <row r="82" ht="23" customHeight="1">
      <c r="D82" s="15" t="n"/>
    </row>
    <row r="83" ht="23" customHeight="1">
      <c r="D83" s="15" t="n"/>
    </row>
    <row r="84" ht="23" customHeight="1">
      <c r="D84" s="15" t="n"/>
    </row>
    <row r="85" ht="23" customHeight="1">
      <c r="D85" s="15" t="n"/>
    </row>
    <row r="86" ht="23" customHeight="1">
      <c r="D86" s="15" t="n"/>
    </row>
    <row r="87" ht="23" customHeight="1">
      <c r="D87" s="15" t="n"/>
    </row>
    <row r="88" ht="23" customHeight="1">
      <c r="D88" s="15" t="n"/>
    </row>
    <row r="89" ht="23" customHeight="1">
      <c r="D89" s="15" t="n"/>
    </row>
    <row r="90" ht="23" customHeight="1">
      <c r="D90" s="15" t="n"/>
    </row>
    <row r="91" ht="23" customHeight="1">
      <c r="D91" s="15" t="n"/>
    </row>
    <row r="92" ht="23" customHeight="1">
      <c r="D92" s="15" t="n"/>
    </row>
    <row r="93" ht="23" customHeight="1">
      <c r="D93" s="15" t="n"/>
    </row>
    <row r="94" ht="23" customHeight="1">
      <c r="D94" s="15" t="n"/>
    </row>
    <row r="95" ht="23" customHeight="1">
      <c r="D95" s="15" t="n"/>
    </row>
    <row r="96" ht="23" customHeight="1">
      <c r="D96" s="15" t="n"/>
    </row>
    <row r="97" ht="23" customHeight="1">
      <c r="D97" s="15" t="n"/>
    </row>
    <row r="98" ht="23" customHeight="1">
      <c r="D98" s="15" t="n"/>
    </row>
    <row r="99" ht="23" customHeight="1">
      <c r="D99" s="15" t="n"/>
    </row>
    <row r="100" ht="23" customHeight="1">
      <c r="D100" s="15" t="n"/>
    </row>
    <row r="101" ht="23" customHeight="1">
      <c r="D101" s="15" t="n"/>
    </row>
    <row r="102" ht="23" customHeight="1">
      <c r="D102" s="15" t="n"/>
    </row>
    <row r="103" ht="23" customHeight="1">
      <c r="D103" s="15" t="n"/>
    </row>
    <row r="104" ht="23" customHeight="1">
      <c r="D104" s="15" t="n"/>
    </row>
  </sheetData>
  <autoFilter ref="A4:H104"/>
  <mergeCells count="1">
    <mergeCell ref="A1:H1"/>
  </mergeCells>
  <dataValidations count="3">
    <dataValidation sqref="B5 B8" showDropDown="0" showInputMessage="0" showErrorMessage="1" allowBlank="0" errorTitle="Valor inválido" error="Informe um valor entre 0,00 e 168,00 horas." type="decimal" errorStyle="stop" operator="between">
      <formula1>0</formula1>
      <formula2>168</formula2>
    </dataValidation>
    <dataValidation sqref="B6" showDropDown="0" showInputMessage="0" showErrorMessage="1" allowBlank="0" errorTitle="Janela inválida" error="Informe um número inteiro entre 1 e 365 dias." type="whole" errorStyle="stop" operator="between">
      <formula1>1</formula1>
      <formula2>365</formula2>
    </dataValidation>
    <dataValidation sqref="B7" showDropDown="0" showInputMessage="0" showErrorMessage="1" allowBlank="0" errorTitle="Limite inválido" error="Informe um número inteiro entre 1 e 10 reservas." type="whole" errorStyle="stop" operator="between">
      <formula1>1</formula1>
      <formula2>10</formula2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tabSelected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6" customWidth="1" min="7" max="7"/>
    <col width="22" customWidth="1" min="8" max="8"/>
  </cols>
  <sheetData>
    <row r="1" ht="27" customHeight="1">
      <c r="A1" s="1" t="inlineStr">
        <is>
          <t>AGENDA DIÁRIA DAS QUADRAS — DADOS FICTÍCIOS PARA DEMONSTRAÇÃO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Data consultada</t>
        </is>
      </c>
      <c r="B2" s="26" t="n">
        <v>46286</v>
      </c>
      <c r="C2" s="2" t="inlineStr">
        <is>
          <t>Disponíveis</t>
        </is>
      </c>
      <c r="D2" s="14">
        <f>COUNTIF($H$5:$H$44,"DISPONÍVEL")</f>
        <v/>
      </c>
      <c r="E2" s="2" t="inlineStr">
        <is>
          <t>Reservadas</t>
        </is>
      </c>
      <c r="F2" s="14">
        <f>COUNTIF($H$5:$H$44,"RESERVADA")</f>
        <v/>
      </c>
      <c r="G2" s="2" t="inlineStr">
        <is>
          <t>Solicitadas</t>
        </is>
      </c>
      <c r="H2" s="14">
        <f>COUNTIF($H$5:$H$44,"SOLICITADA")</f>
        <v/>
      </c>
    </row>
    <row r="3">
      <c r="C3" s="2" t="inlineStr">
        <is>
          <t>Conflitos</t>
        </is>
      </c>
      <c r="D3" s="14">
        <f>COUNTIF($H$5:$H$44,"CONFLITO")</f>
        <v/>
      </c>
      <c r="E3" s="2" t="inlineStr">
        <is>
          <t>Canceladas na data</t>
        </is>
      </c>
      <c r="F3" s="14">
        <f>IF(B2="","",COUNTIFS(Reservas!$B$5:$B$204,B2,Reservas!$H$5:$H$204,"Cancelada"))</f>
        <v/>
      </c>
    </row>
    <row r="4" ht="32" customHeight="1">
      <c r="A4" s="2" t="inlineStr">
        <is>
          <t>Código da faixa</t>
        </is>
      </c>
      <c r="B4" s="2" t="inlineStr">
        <is>
          <t>Quadra</t>
        </is>
      </c>
      <c r="C4" s="2" t="inlineStr">
        <is>
          <t>Início</t>
        </is>
      </c>
      <c r="D4" s="2" t="inlineStr">
        <is>
          <t>Fim</t>
        </is>
      </c>
      <c r="E4" s="2" t="inlineStr">
        <is>
          <t>Ativa?</t>
        </is>
      </c>
      <c r="F4" s="2" t="inlineStr">
        <is>
          <t>Bloqueios</t>
        </is>
      </c>
      <c r="G4" s="2" t="inlineStr">
        <is>
          <t>Cancelamentos</t>
        </is>
      </c>
      <c r="H4" s="2" t="inlineStr">
        <is>
          <t>Situação da faixa</t>
        </is>
      </c>
    </row>
    <row r="5" ht="25" customHeight="1">
      <c r="A5" s="21">
        <f>IF(Faixas!A5="","",Faixas!A5)</f>
        <v/>
      </c>
      <c r="B5" s="18">
        <f>IF(Faixas!B5="","",Faixas!B5)</f>
        <v/>
      </c>
      <c r="C5" s="19">
        <f>IF(Faixas!C5="","",Faixas!C5)</f>
        <v/>
      </c>
      <c r="D5" s="19">
        <f>IF(Faixas!D5="","",Faixas!D5)</f>
        <v/>
      </c>
      <c r="E5" s="21">
        <f>IF(Faixas!E5="","",Faixas!E5)</f>
        <v/>
      </c>
      <c r="F5" s="21">
        <f>IF(OR($B$2="",A5=""),"",COUNTIFS(Reservas!$B$5:$B$204,$B$2,Reservas!$C$5:$C$204,A5,Reservas!$H$5:$H$204,"Confirmada")+COUNTIFS(Reservas!$B$5:$B$204,$B$2,Reservas!$C$5:$C$204,A5,Reservas!$H$5:$H$204,"Solicitada"))</f>
        <v/>
      </c>
      <c r="G5" s="21">
        <f>IF(OR($B$2="",A5=""),"",COUNTIFS(Reservas!$B$5:$B$204,$B$2,Reservas!$C$5:$C$204,A5,Reservas!$H$5:$H$204,"Cancelada"))</f>
        <v/>
      </c>
      <c r="H5" s="21">
        <f>IF(OR($B$2="",A5="",E5&lt;&gt;"Sim"),"",IF(F5&gt;1,"CONFLITO",IF(COUNTIFS(Reservas!$B$5:$B$204,$B$2,Reservas!$C$5:$C$204,A5,Reservas!$H$5:$H$204,"Confirmada")=1,"RESERVADA",IF(COUNTIFS(Reservas!$B$5:$B$204,$B$2,Reservas!$C$5:$C$204,A5,Reservas!$H$5:$H$204,"Solicitada")=1,"SOLICITADA","DISPONÍVEL"))))</f>
        <v/>
      </c>
    </row>
    <row r="6" ht="25" customHeight="1">
      <c r="A6" s="21">
        <f>IF(Faixas!A6="","",Faixas!A6)</f>
        <v/>
      </c>
      <c r="B6" s="18">
        <f>IF(Faixas!B6="","",Faixas!B6)</f>
        <v/>
      </c>
      <c r="C6" s="19">
        <f>IF(Faixas!C6="","",Faixas!C6)</f>
        <v/>
      </c>
      <c r="D6" s="19">
        <f>IF(Faixas!D6="","",Faixas!D6)</f>
        <v/>
      </c>
      <c r="E6" s="21">
        <f>IF(Faixas!E6="","",Faixas!E6)</f>
        <v/>
      </c>
      <c r="F6" s="21">
        <f>IF(OR($B$2="",A6=""),"",COUNTIFS(Reservas!$B$5:$B$204,$B$2,Reservas!$C$5:$C$204,A6,Reservas!$H$5:$H$204,"Confirmada")+COUNTIFS(Reservas!$B$5:$B$204,$B$2,Reservas!$C$5:$C$204,A6,Reservas!$H$5:$H$204,"Solicitada"))</f>
        <v/>
      </c>
      <c r="G6" s="21">
        <f>IF(OR($B$2="",A6=""),"",COUNTIFS(Reservas!$B$5:$B$204,$B$2,Reservas!$C$5:$C$204,A6,Reservas!$H$5:$H$204,"Cancelada"))</f>
        <v/>
      </c>
      <c r="H6" s="21">
        <f>IF(OR($B$2="",A6="",E6&lt;&gt;"Sim"),"",IF(F6&gt;1,"CONFLITO",IF(COUNTIFS(Reservas!$B$5:$B$204,$B$2,Reservas!$C$5:$C$204,A6,Reservas!$H$5:$H$204,"Confirmada")=1,"RESERVADA",IF(COUNTIFS(Reservas!$B$5:$B$204,$B$2,Reservas!$C$5:$C$204,A6,Reservas!$H$5:$H$204,"Solicitada")=1,"SOLICITADA","DISPONÍVEL"))))</f>
        <v/>
      </c>
    </row>
    <row r="7" ht="25" customHeight="1">
      <c r="A7" s="21">
        <f>IF(Faixas!A7="","",Faixas!A7)</f>
        <v/>
      </c>
      <c r="B7" s="18">
        <f>IF(Faixas!B7="","",Faixas!B7)</f>
        <v/>
      </c>
      <c r="C7" s="19">
        <f>IF(Faixas!C7="","",Faixas!C7)</f>
        <v/>
      </c>
      <c r="D7" s="19">
        <f>IF(Faixas!D7="","",Faixas!D7)</f>
        <v/>
      </c>
      <c r="E7" s="21">
        <f>IF(Faixas!E7="","",Faixas!E7)</f>
        <v/>
      </c>
      <c r="F7" s="21">
        <f>IF(OR($B$2="",A7=""),"",COUNTIFS(Reservas!$B$5:$B$204,$B$2,Reservas!$C$5:$C$204,A7,Reservas!$H$5:$H$204,"Confirmada")+COUNTIFS(Reservas!$B$5:$B$204,$B$2,Reservas!$C$5:$C$204,A7,Reservas!$H$5:$H$204,"Solicitada"))</f>
        <v/>
      </c>
      <c r="G7" s="21">
        <f>IF(OR($B$2="",A7=""),"",COUNTIFS(Reservas!$B$5:$B$204,$B$2,Reservas!$C$5:$C$204,A7,Reservas!$H$5:$H$204,"Cancelada"))</f>
        <v/>
      </c>
      <c r="H7" s="21">
        <f>IF(OR($B$2="",A7="",E7&lt;&gt;"Sim"),"",IF(F7&gt;1,"CONFLITO",IF(COUNTIFS(Reservas!$B$5:$B$204,$B$2,Reservas!$C$5:$C$204,A7,Reservas!$H$5:$H$204,"Confirmada")=1,"RESERVADA",IF(COUNTIFS(Reservas!$B$5:$B$204,$B$2,Reservas!$C$5:$C$204,A7,Reservas!$H$5:$H$204,"Solicitada")=1,"SOLICITADA","DISPONÍVEL"))))</f>
        <v/>
      </c>
    </row>
    <row r="8" ht="25" customHeight="1">
      <c r="A8" s="21">
        <f>IF(Faixas!A8="","",Faixas!A8)</f>
        <v/>
      </c>
      <c r="B8" s="18">
        <f>IF(Faixas!B8="","",Faixas!B8)</f>
        <v/>
      </c>
      <c r="C8" s="19">
        <f>IF(Faixas!C8="","",Faixas!C8)</f>
        <v/>
      </c>
      <c r="D8" s="19">
        <f>IF(Faixas!D8="","",Faixas!D8)</f>
        <v/>
      </c>
      <c r="E8" s="21">
        <f>IF(Faixas!E8="","",Faixas!E8)</f>
        <v/>
      </c>
      <c r="F8" s="21">
        <f>IF(OR($B$2="",A8=""),"",COUNTIFS(Reservas!$B$5:$B$204,$B$2,Reservas!$C$5:$C$204,A8,Reservas!$H$5:$H$204,"Confirmada")+COUNTIFS(Reservas!$B$5:$B$204,$B$2,Reservas!$C$5:$C$204,A8,Reservas!$H$5:$H$204,"Solicitada"))</f>
        <v/>
      </c>
      <c r="G8" s="21">
        <f>IF(OR($B$2="",A8=""),"",COUNTIFS(Reservas!$B$5:$B$204,$B$2,Reservas!$C$5:$C$204,A8,Reservas!$H$5:$H$204,"Cancelada"))</f>
        <v/>
      </c>
      <c r="H8" s="21">
        <f>IF(OR($B$2="",A8="",E8&lt;&gt;"Sim"),"",IF(F8&gt;1,"CONFLITO",IF(COUNTIFS(Reservas!$B$5:$B$204,$B$2,Reservas!$C$5:$C$204,A8,Reservas!$H$5:$H$204,"Confirmada")=1,"RESERVADA",IF(COUNTIFS(Reservas!$B$5:$B$204,$B$2,Reservas!$C$5:$C$204,A8,Reservas!$H$5:$H$204,"Solicitada")=1,"SOLICITADA","DISPONÍVEL"))))</f>
        <v/>
      </c>
    </row>
    <row r="9" ht="25" customHeight="1">
      <c r="A9" s="21">
        <f>IF(Faixas!A9="","",Faixas!A9)</f>
        <v/>
      </c>
      <c r="B9" s="18">
        <f>IF(Faixas!B9="","",Faixas!B9)</f>
        <v/>
      </c>
      <c r="C9" s="19">
        <f>IF(Faixas!C9="","",Faixas!C9)</f>
        <v/>
      </c>
      <c r="D9" s="19">
        <f>IF(Faixas!D9="","",Faixas!D9)</f>
        <v/>
      </c>
      <c r="E9" s="21">
        <f>IF(Faixas!E9="","",Faixas!E9)</f>
        <v/>
      </c>
      <c r="F9" s="21">
        <f>IF(OR($B$2="",A9=""),"",COUNTIFS(Reservas!$B$5:$B$204,$B$2,Reservas!$C$5:$C$204,A9,Reservas!$H$5:$H$204,"Confirmada")+COUNTIFS(Reservas!$B$5:$B$204,$B$2,Reservas!$C$5:$C$204,A9,Reservas!$H$5:$H$204,"Solicitada"))</f>
        <v/>
      </c>
      <c r="G9" s="21">
        <f>IF(OR($B$2="",A9=""),"",COUNTIFS(Reservas!$B$5:$B$204,$B$2,Reservas!$C$5:$C$204,A9,Reservas!$H$5:$H$204,"Cancelada"))</f>
        <v/>
      </c>
      <c r="H9" s="21">
        <f>IF(OR($B$2="",A9="",E9&lt;&gt;"Sim"),"",IF(F9&gt;1,"CONFLITO",IF(COUNTIFS(Reservas!$B$5:$B$204,$B$2,Reservas!$C$5:$C$204,A9,Reservas!$H$5:$H$204,"Confirmada")=1,"RESERVADA",IF(COUNTIFS(Reservas!$B$5:$B$204,$B$2,Reservas!$C$5:$C$204,A9,Reservas!$H$5:$H$204,"Solicitada")=1,"SOLICITADA","DISPONÍVEL"))))</f>
        <v/>
      </c>
    </row>
    <row r="10" ht="25" customHeight="1">
      <c r="A10" s="21">
        <f>IF(Faixas!A10="","",Faixas!A10)</f>
        <v/>
      </c>
      <c r="B10" s="18">
        <f>IF(Faixas!B10="","",Faixas!B10)</f>
        <v/>
      </c>
      <c r="C10" s="19">
        <f>IF(Faixas!C10="","",Faixas!C10)</f>
        <v/>
      </c>
      <c r="D10" s="19">
        <f>IF(Faixas!D10="","",Faixas!D10)</f>
        <v/>
      </c>
      <c r="E10" s="21">
        <f>IF(Faixas!E10="","",Faixas!E10)</f>
        <v/>
      </c>
      <c r="F10" s="21">
        <f>IF(OR($B$2="",A10=""),"",COUNTIFS(Reservas!$B$5:$B$204,$B$2,Reservas!$C$5:$C$204,A10,Reservas!$H$5:$H$204,"Confirmada")+COUNTIFS(Reservas!$B$5:$B$204,$B$2,Reservas!$C$5:$C$204,A10,Reservas!$H$5:$H$204,"Solicitada"))</f>
        <v/>
      </c>
      <c r="G10" s="21">
        <f>IF(OR($B$2="",A10=""),"",COUNTIFS(Reservas!$B$5:$B$204,$B$2,Reservas!$C$5:$C$204,A10,Reservas!$H$5:$H$204,"Cancelada"))</f>
        <v/>
      </c>
      <c r="H10" s="21">
        <f>IF(OR($B$2="",A10="",E10&lt;&gt;"Sim"),"",IF(F10&gt;1,"CONFLITO",IF(COUNTIFS(Reservas!$B$5:$B$204,$B$2,Reservas!$C$5:$C$204,A10,Reservas!$H$5:$H$204,"Confirmada")=1,"RESERVADA",IF(COUNTIFS(Reservas!$B$5:$B$204,$B$2,Reservas!$C$5:$C$204,A10,Reservas!$H$5:$H$204,"Solicitada")=1,"SOLICITADA","DISPONÍVEL"))))</f>
        <v/>
      </c>
    </row>
    <row r="11" ht="25" customHeight="1">
      <c r="A11" s="21">
        <f>IF(Faixas!A11="","",Faixas!A11)</f>
        <v/>
      </c>
      <c r="B11" s="18">
        <f>IF(Faixas!B11="","",Faixas!B11)</f>
        <v/>
      </c>
      <c r="C11" s="19">
        <f>IF(Faixas!C11="","",Faixas!C11)</f>
        <v/>
      </c>
      <c r="D11" s="19">
        <f>IF(Faixas!D11="","",Faixas!D11)</f>
        <v/>
      </c>
      <c r="E11" s="21">
        <f>IF(Faixas!E11="","",Faixas!E11)</f>
        <v/>
      </c>
      <c r="F11" s="21">
        <f>IF(OR($B$2="",A11=""),"",COUNTIFS(Reservas!$B$5:$B$204,$B$2,Reservas!$C$5:$C$204,A11,Reservas!$H$5:$H$204,"Confirmada")+COUNTIFS(Reservas!$B$5:$B$204,$B$2,Reservas!$C$5:$C$204,A11,Reservas!$H$5:$H$204,"Solicitada"))</f>
        <v/>
      </c>
      <c r="G11" s="21">
        <f>IF(OR($B$2="",A11=""),"",COUNTIFS(Reservas!$B$5:$B$204,$B$2,Reservas!$C$5:$C$204,A11,Reservas!$H$5:$H$204,"Cancelada"))</f>
        <v/>
      </c>
      <c r="H11" s="21">
        <f>IF(OR($B$2="",A11="",E11&lt;&gt;"Sim"),"",IF(F11&gt;1,"CONFLITO",IF(COUNTIFS(Reservas!$B$5:$B$204,$B$2,Reservas!$C$5:$C$204,A11,Reservas!$H$5:$H$204,"Confirmada")=1,"RESERVADA",IF(COUNTIFS(Reservas!$B$5:$B$204,$B$2,Reservas!$C$5:$C$204,A11,Reservas!$H$5:$H$204,"Solicitada")=1,"SOLICITADA","DISPONÍVEL"))))</f>
        <v/>
      </c>
    </row>
    <row r="12" ht="25" customHeight="1">
      <c r="A12" s="21">
        <f>IF(Faixas!A12="","",Faixas!A12)</f>
        <v/>
      </c>
      <c r="B12" s="18">
        <f>IF(Faixas!B12="","",Faixas!B12)</f>
        <v/>
      </c>
      <c r="C12" s="19">
        <f>IF(Faixas!C12="","",Faixas!C12)</f>
        <v/>
      </c>
      <c r="D12" s="19">
        <f>IF(Faixas!D12="","",Faixas!D12)</f>
        <v/>
      </c>
      <c r="E12" s="21">
        <f>IF(Faixas!E12="","",Faixas!E12)</f>
        <v/>
      </c>
      <c r="F12" s="21">
        <f>IF(OR($B$2="",A12=""),"",COUNTIFS(Reservas!$B$5:$B$204,$B$2,Reservas!$C$5:$C$204,A12,Reservas!$H$5:$H$204,"Confirmada")+COUNTIFS(Reservas!$B$5:$B$204,$B$2,Reservas!$C$5:$C$204,A12,Reservas!$H$5:$H$204,"Solicitada"))</f>
        <v/>
      </c>
      <c r="G12" s="21">
        <f>IF(OR($B$2="",A12=""),"",COUNTIFS(Reservas!$B$5:$B$204,$B$2,Reservas!$C$5:$C$204,A12,Reservas!$H$5:$H$204,"Cancelada"))</f>
        <v/>
      </c>
      <c r="H12" s="21">
        <f>IF(OR($B$2="",A12="",E12&lt;&gt;"Sim"),"",IF(F12&gt;1,"CONFLITO",IF(COUNTIFS(Reservas!$B$5:$B$204,$B$2,Reservas!$C$5:$C$204,A12,Reservas!$H$5:$H$204,"Confirmada")=1,"RESERVADA",IF(COUNTIFS(Reservas!$B$5:$B$204,$B$2,Reservas!$C$5:$C$204,A12,Reservas!$H$5:$H$204,"Solicitada")=1,"SOLICITADA","DISPONÍVEL"))))</f>
        <v/>
      </c>
    </row>
    <row r="13" ht="25" customHeight="1">
      <c r="A13" s="21">
        <f>IF(Faixas!A13="","",Faixas!A13)</f>
        <v/>
      </c>
      <c r="B13" s="18">
        <f>IF(Faixas!B13="","",Faixas!B13)</f>
        <v/>
      </c>
      <c r="C13" s="19">
        <f>IF(Faixas!C13="","",Faixas!C13)</f>
        <v/>
      </c>
      <c r="D13" s="19">
        <f>IF(Faixas!D13="","",Faixas!D13)</f>
        <v/>
      </c>
      <c r="E13" s="21">
        <f>IF(Faixas!E13="","",Faixas!E13)</f>
        <v/>
      </c>
      <c r="F13" s="21">
        <f>IF(OR($B$2="",A13=""),"",COUNTIFS(Reservas!$B$5:$B$204,$B$2,Reservas!$C$5:$C$204,A13,Reservas!$H$5:$H$204,"Confirmada")+COUNTIFS(Reservas!$B$5:$B$204,$B$2,Reservas!$C$5:$C$204,A13,Reservas!$H$5:$H$204,"Solicitada"))</f>
        <v/>
      </c>
      <c r="G13" s="21">
        <f>IF(OR($B$2="",A13=""),"",COUNTIFS(Reservas!$B$5:$B$204,$B$2,Reservas!$C$5:$C$204,A13,Reservas!$H$5:$H$204,"Cancelada"))</f>
        <v/>
      </c>
      <c r="H13" s="21">
        <f>IF(OR($B$2="",A13="",E13&lt;&gt;"Sim"),"",IF(F13&gt;1,"CONFLITO",IF(COUNTIFS(Reservas!$B$5:$B$204,$B$2,Reservas!$C$5:$C$204,A13,Reservas!$H$5:$H$204,"Confirmada")=1,"RESERVADA",IF(COUNTIFS(Reservas!$B$5:$B$204,$B$2,Reservas!$C$5:$C$204,A13,Reservas!$H$5:$H$204,"Solicitada")=1,"SOLICITADA","DISPONÍVEL"))))</f>
        <v/>
      </c>
    </row>
    <row r="14" ht="25" customHeight="1">
      <c r="A14" s="21">
        <f>IF(Faixas!A14="","",Faixas!A14)</f>
        <v/>
      </c>
      <c r="B14" s="18">
        <f>IF(Faixas!B14="","",Faixas!B14)</f>
        <v/>
      </c>
      <c r="C14" s="19">
        <f>IF(Faixas!C14="","",Faixas!C14)</f>
        <v/>
      </c>
      <c r="D14" s="19">
        <f>IF(Faixas!D14="","",Faixas!D14)</f>
        <v/>
      </c>
      <c r="E14" s="21">
        <f>IF(Faixas!E14="","",Faixas!E14)</f>
        <v/>
      </c>
      <c r="F14" s="21">
        <f>IF(OR($B$2="",A14=""),"",COUNTIFS(Reservas!$B$5:$B$204,$B$2,Reservas!$C$5:$C$204,A14,Reservas!$H$5:$H$204,"Confirmada")+COUNTIFS(Reservas!$B$5:$B$204,$B$2,Reservas!$C$5:$C$204,A14,Reservas!$H$5:$H$204,"Solicitada"))</f>
        <v/>
      </c>
      <c r="G14" s="21">
        <f>IF(OR($B$2="",A14=""),"",COUNTIFS(Reservas!$B$5:$B$204,$B$2,Reservas!$C$5:$C$204,A14,Reservas!$H$5:$H$204,"Cancelada"))</f>
        <v/>
      </c>
      <c r="H14" s="21">
        <f>IF(OR($B$2="",A14="",E14&lt;&gt;"Sim"),"",IF(F14&gt;1,"CONFLITO",IF(COUNTIFS(Reservas!$B$5:$B$204,$B$2,Reservas!$C$5:$C$204,A14,Reservas!$H$5:$H$204,"Confirmada")=1,"RESERVADA",IF(COUNTIFS(Reservas!$B$5:$B$204,$B$2,Reservas!$C$5:$C$204,A14,Reservas!$H$5:$H$204,"Solicitada")=1,"SOLICITADA","DISPONÍVEL"))))</f>
        <v/>
      </c>
    </row>
    <row r="15" ht="25" customHeight="1">
      <c r="A15" s="21">
        <f>IF(Faixas!A15="","",Faixas!A15)</f>
        <v/>
      </c>
      <c r="B15" s="18">
        <f>IF(Faixas!B15="","",Faixas!B15)</f>
        <v/>
      </c>
      <c r="C15" s="19">
        <f>IF(Faixas!C15="","",Faixas!C15)</f>
        <v/>
      </c>
      <c r="D15" s="19">
        <f>IF(Faixas!D15="","",Faixas!D15)</f>
        <v/>
      </c>
      <c r="E15" s="21">
        <f>IF(Faixas!E15="","",Faixas!E15)</f>
        <v/>
      </c>
      <c r="F15" s="21">
        <f>IF(OR($B$2="",A15=""),"",COUNTIFS(Reservas!$B$5:$B$204,$B$2,Reservas!$C$5:$C$204,A15,Reservas!$H$5:$H$204,"Confirmada")+COUNTIFS(Reservas!$B$5:$B$204,$B$2,Reservas!$C$5:$C$204,A15,Reservas!$H$5:$H$204,"Solicitada"))</f>
        <v/>
      </c>
      <c r="G15" s="21">
        <f>IF(OR($B$2="",A15=""),"",COUNTIFS(Reservas!$B$5:$B$204,$B$2,Reservas!$C$5:$C$204,A15,Reservas!$H$5:$H$204,"Cancelada"))</f>
        <v/>
      </c>
      <c r="H15" s="21">
        <f>IF(OR($B$2="",A15="",E15&lt;&gt;"Sim"),"",IF(F15&gt;1,"CONFLITO",IF(COUNTIFS(Reservas!$B$5:$B$204,$B$2,Reservas!$C$5:$C$204,A15,Reservas!$H$5:$H$204,"Confirmada")=1,"RESERVADA",IF(COUNTIFS(Reservas!$B$5:$B$204,$B$2,Reservas!$C$5:$C$204,A15,Reservas!$H$5:$H$204,"Solicitada")=1,"SOLICITADA","DISPONÍVEL"))))</f>
        <v/>
      </c>
    </row>
    <row r="16" ht="25" customHeight="1">
      <c r="A16" s="21">
        <f>IF(Faixas!A16="","",Faixas!A16)</f>
        <v/>
      </c>
      <c r="B16" s="18">
        <f>IF(Faixas!B16="","",Faixas!B16)</f>
        <v/>
      </c>
      <c r="C16" s="19">
        <f>IF(Faixas!C16="","",Faixas!C16)</f>
        <v/>
      </c>
      <c r="D16" s="19">
        <f>IF(Faixas!D16="","",Faixas!D16)</f>
        <v/>
      </c>
      <c r="E16" s="21">
        <f>IF(Faixas!E16="","",Faixas!E16)</f>
        <v/>
      </c>
      <c r="F16" s="21">
        <f>IF(OR($B$2="",A16=""),"",COUNTIFS(Reservas!$B$5:$B$204,$B$2,Reservas!$C$5:$C$204,A16,Reservas!$H$5:$H$204,"Confirmada")+COUNTIFS(Reservas!$B$5:$B$204,$B$2,Reservas!$C$5:$C$204,A16,Reservas!$H$5:$H$204,"Solicitada"))</f>
        <v/>
      </c>
      <c r="G16" s="21">
        <f>IF(OR($B$2="",A16=""),"",COUNTIFS(Reservas!$B$5:$B$204,$B$2,Reservas!$C$5:$C$204,A16,Reservas!$H$5:$H$204,"Cancelada"))</f>
        <v/>
      </c>
      <c r="H16" s="21">
        <f>IF(OR($B$2="",A16="",E16&lt;&gt;"Sim"),"",IF(F16&gt;1,"CONFLITO",IF(COUNTIFS(Reservas!$B$5:$B$204,$B$2,Reservas!$C$5:$C$204,A16,Reservas!$H$5:$H$204,"Confirmada")=1,"RESERVADA",IF(COUNTIFS(Reservas!$B$5:$B$204,$B$2,Reservas!$C$5:$C$204,A16,Reservas!$H$5:$H$204,"Solicitada")=1,"SOLICITADA","DISPONÍVEL"))))</f>
        <v/>
      </c>
    </row>
    <row r="17" ht="25" customHeight="1">
      <c r="A17" s="21">
        <f>IF(Faixas!A17="","",Faixas!A17)</f>
        <v/>
      </c>
      <c r="B17" s="18">
        <f>IF(Faixas!B17="","",Faixas!B17)</f>
        <v/>
      </c>
      <c r="C17" s="19">
        <f>IF(Faixas!C17="","",Faixas!C17)</f>
        <v/>
      </c>
      <c r="D17" s="19">
        <f>IF(Faixas!D17="","",Faixas!D17)</f>
        <v/>
      </c>
      <c r="E17" s="21">
        <f>IF(Faixas!E17="","",Faixas!E17)</f>
        <v/>
      </c>
      <c r="F17" s="21">
        <f>IF(OR($B$2="",A17=""),"",COUNTIFS(Reservas!$B$5:$B$204,$B$2,Reservas!$C$5:$C$204,A17,Reservas!$H$5:$H$204,"Confirmada")+COUNTIFS(Reservas!$B$5:$B$204,$B$2,Reservas!$C$5:$C$204,A17,Reservas!$H$5:$H$204,"Solicitada"))</f>
        <v/>
      </c>
      <c r="G17" s="21">
        <f>IF(OR($B$2="",A17=""),"",COUNTIFS(Reservas!$B$5:$B$204,$B$2,Reservas!$C$5:$C$204,A17,Reservas!$H$5:$H$204,"Cancelada"))</f>
        <v/>
      </c>
      <c r="H17" s="21">
        <f>IF(OR($B$2="",A17="",E17&lt;&gt;"Sim"),"",IF(F17&gt;1,"CONFLITO",IF(COUNTIFS(Reservas!$B$5:$B$204,$B$2,Reservas!$C$5:$C$204,A17,Reservas!$H$5:$H$204,"Confirmada")=1,"RESERVADA",IF(COUNTIFS(Reservas!$B$5:$B$204,$B$2,Reservas!$C$5:$C$204,A17,Reservas!$H$5:$H$204,"Solicitada")=1,"SOLICITADA","DISPONÍVEL"))))</f>
        <v/>
      </c>
    </row>
    <row r="18" ht="25" customHeight="1">
      <c r="A18" s="21">
        <f>IF(Faixas!A18="","",Faixas!A18)</f>
        <v/>
      </c>
      <c r="B18" s="18">
        <f>IF(Faixas!B18="","",Faixas!B18)</f>
        <v/>
      </c>
      <c r="C18" s="19">
        <f>IF(Faixas!C18="","",Faixas!C18)</f>
        <v/>
      </c>
      <c r="D18" s="19">
        <f>IF(Faixas!D18="","",Faixas!D18)</f>
        <v/>
      </c>
      <c r="E18" s="21">
        <f>IF(Faixas!E18="","",Faixas!E18)</f>
        <v/>
      </c>
      <c r="F18" s="21">
        <f>IF(OR($B$2="",A18=""),"",COUNTIFS(Reservas!$B$5:$B$204,$B$2,Reservas!$C$5:$C$204,A18,Reservas!$H$5:$H$204,"Confirmada")+COUNTIFS(Reservas!$B$5:$B$204,$B$2,Reservas!$C$5:$C$204,A18,Reservas!$H$5:$H$204,"Solicitada"))</f>
        <v/>
      </c>
      <c r="G18" s="21">
        <f>IF(OR($B$2="",A18=""),"",COUNTIFS(Reservas!$B$5:$B$204,$B$2,Reservas!$C$5:$C$204,A18,Reservas!$H$5:$H$204,"Cancelada"))</f>
        <v/>
      </c>
      <c r="H18" s="21">
        <f>IF(OR($B$2="",A18="",E18&lt;&gt;"Sim"),"",IF(F18&gt;1,"CONFLITO",IF(COUNTIFS(Reservas!$B$5:$B$204,$B$2,Reservas!$C$5:$C$204,A18,Reservas!$H$5:$H$204,"Confirmada")=1,"RESERVADA",IF(COUNTIFS(Reservas!$B$5:$B$204,$B$2,Reservas!$C$5:$C$204,A18,Reservas!$H$5:$H$204,"Solicitada")=1,"SOLICITADA","DISPONÍVEL"))))</f>
        <v/>
      </c>
    </row>
    <row r="19" ht="25" customHeight="1">
      <c r="A19" s="21">
        <f>IF(Faixas!A19="","",Faixas!A19)</f>
        <v/>
      </c>
      <c r="B19" s="18">
        <f>IF(Faixas!B19="","",Faixas!B19)</f>
        <v/>
      </c>
      <c r="C19" s="19">
        <f>IF(Faixas!C19="","",Faixas!C19)</f>
        <v/>
      </c>
      <c r="D19" s="19">
        <f>IF(Faixas!D19="","",Faixas!D19)</f>
        <v/>
      </c>
      <c r="E19" s="21">
        <f>IF(Faixas!E19="","",Faixas!E19)</f>
        <v/>
      </c>
      <c r="F19" s="21">
        <f>IF(OR($B$2="",A19=""),"",COUNTIFS(Reservas!$B$5:$B$204,$B$2,Reservas!$C$5:$C$204,A19,Reservas!$H$5:$H$204,"Confirmada")+COUNTIFS(Reservas!$B$5:$B$204,$B$2,Reservas!$C$5:$C$204,A19,Reservas!$H$5:$H$204,"Solicitada"))</f>
        <v/>
      </c>
      <c r="G19" s="21">
        <f>IF(OR($B$2="",A19=""),"",COUNTIFS(Reservas!$B$5:$B$204,$B$2,Reservas!$C$5:$C$204,A19,Reservas!$H$5:$H$204,"Cancelada"))</f>
        <v/>
      </c>
      <c r="H19" s="21">
        <f>IF(OR($B$2="",A19="",E19&lt;&gt;"Sim"),"",IF(F19&gt;1,"CONFLITO",IF(COUNTIFS(Reservas!$B$5:$B$204,$B$2,Reservas!$C$5:$C$204,A19,Reservas!$H$5:$H$204,"Confirmada")=1,"RESERVADA",IF(COUNTIFS(Reservas!$B$5:$B$204,$B$2,Reservas!$C$5:$C$204,A19,Reservas!$H$5:$H$204,"Solicitada")=1,"SOLICITADA","DISPONÍVEL"))))</f>
        <v/>
      </c>
    </row>
    <row r="20" ht="25" customHeight="1">
      <c r="A20" s="21">
        <f>IF(Faixas!A20="","",Faixas!A20)</f>
        <v/>
      </c>
      <c r="B20" s="18">
        <f>IF(Faixas!B20="","",Faixas!B20)</f>
        <v/>
      </c>
      <c r="C20" s="19">
        <f>IF(Faixas!C20="","",Faixas!C20)</f>
        <v/>
      </c>
      <c r="D20" s="19">
        <f>IF(Faixas!D20="","",Faixas!D20)</f>
        <v/>
      </c>
      <c r="E20" s="21">
        <f>IF(Faixas!E20="","",Faixas!E20)</f>
        <v/>
      </c>
      <c r="F20" s="21">
        <f>IF(OR($B$2="",A20=""),"",COUNTIFS(Reservas!$B$5:$B$204,$B$2,Reservas!$C$5:$C$204,A20,Reservas!$H$5:$H$204,"Confirmada")+COUNTIFS(Reservas!$B$5:$B$204,$B$2,Reservas!$C$5:$C$204,A20,Reservas!$H$5:$H$204,"Solicitada"))</f>
        <v/>
      </c>
      <c r="G20" s="21">
        <f>IF(OR($B$2="",A20=""),"",COUNTIFS(Reservas!$B$5:$B$204,$B$2,Reservas!$C$5:$C$204,A20,Reservas!$H$5:$H$204,"Cancelada"))</f>
        <v/>
      </c>
      <c r="H20" s="21">
        <f>IF(OR($B$2="",A20="",E20&lt;&gt;"Sim"),"",IF(F20&gt;1,"CONFLITO",IF(COUNTIFS(Reservas!$B$5:$B$204,$B$2,Reservas!$C$5:$C$204,A20,Reservas!$H$5:$H$204,"Confirmada")=1,"RESERVADA",IF(COUNTIFS(Reservas!$B$5:$B$204,$B$2,Reservas!$C$5:$C$204,A20,Reservas!$H$5:$H$204,"Solicitada")=1,"SOLICITADA","DISPONÍVEL"))))</f>
        <v/>
      </c>
    </row>
    <row r="21" ht="25" customHeight="1">
      <c r="A21" s="21">
        <f>IF(Faixas!A21="","",Faixas!A21)</f>
        <v/>
      </c>
      <c r="B21" s="18">
        <f>IF(Faixas!B21="","",Faixas!B21)</f>
        <v/>
      </c>
      <c r="C21" s="19">
        <f>IF(Faixas!C21="","",Faixas!C21)</f>
        <v/>
      </c>
      <c r="D21" s="19">
        <f>IF(Faixas!D21="","",Faixas!D21)</f>
        <v/>
      </c>
      <c r="E21" s="21">
        <f>IF(Faixas!E21="","",Faixas!E21)</f>
        <v/>
      </c>
      <c r="F21" s="21">
        <f>IF(OR($B$2="",A21=""),"",COUNTIFS(Reservas!$B$5:$B$204,$B$2,Reservas!$C$5:$C$204,A21,Reservas!$H$5:$H$204,"Confirmada")+COUNTIFS(Reservas!$B$5:$B$204,$B$2,Reservas!$C$5:$C$204,A21,Reservas!$H$5:$H$204,"Solicitada"))</f>
        <v/>
      </c>
      <c r="G21" s="21">
        <f>IF(OR($B$2="",A21=""),"",COUNTIFS(Reservas!$B$5:$B$204,$B$2,Reservas!$C$5:$C$204,A21,Reservas!$H$5:$H$204,"Cancelada"))</f>
        <v/>
      </c>
      <c r="H21" s="21">
        <f>IF(OR($B$2="",A21="",E21&lt;&gt;"Sim"),"",IF(F21&gt;1,"CONFLITO",IF(COUNTIFS(Reservas!$B$5:$B$204,$B$2,Reservas!$C$5:$C$204,A21,Reservas!$H$5:$H$204,"Confirmada")=1,"RESERVADA",IF(COUNTIFS(Reservas!$B$5:$B$204,$B$2,Reservas!$C$5:$C$204,A21,Reservas!$H$5:$H$204,"Solicitada")=1,"SOLICITADA","DISPONÍVEL"))))</f>
        <v/>
      </c>
    </row>
    <row r="22" ht="25" customHeight="1">
      <c r="A22" s="21">
        <f>IF(Faixas!A22="","",Faixas!A22)</f>
        <v/>
      </c>
      <c r="B22" s="18">
        <f>IF(Faixas!B22="","",Faixas!B22)</f>
        <v/>
      </c>
      <c r="C22" s="19">
        <f>IF(Faixas!C22="","",Faixas!C22)</f>
        <v/>
      </c>
      <c r="D22" s="19">
        <f>IF(Faixas!D22="","",Faixas!D22)</f>
        <v/>
      </c>
      <c r="E22" s="21">
        <f>IF(Faixas!E22="","",Faixas!E22)</f>
        <v/>
      </c>
      <c r="F22" s="21">
        <f>IF(OR($B$2="",A22=""),"",COUNTIFS(Reservas!$B$5:$B$204,$B$2,Reservas!$C$5:$C$204,A22,Reservas!$H$5:$H$204,"Confirmada")+COUNTIFS(Reservas!$B$5:$B$204,$B$2,Reservas!$C$5:$C$204,A22,Reservas!$H$5:$H$204,"Solicitada"))</f>
        <v/>
      </c>
      <c r="G22" s="21">
        <f>IF(OR($B$2="",A22=""),"",COUNTIFS(Reservas!$B$5:$B$204,$B$2,Reservas!$C$5:$C$204,A22,Reservas!$H$5:$H$204,"Cancelada"))</f>
        <v/>
      </c>
      <c r="H22" s="21">
        <f>IF(OR($B$2="",A22="",E22&lt;&gt;"Sim"),"",IF(F22&gt;1,"CONFLITO",IF(COUNTIFS(Reservas!$B$5:$B$204,$B$2,Reservas!$C$5:$C$204,A22,Reservas!$H$5:$H$204,"Confirmada")=1,"RESERVADA",IF(COUNTIFS(Reservas!$B$5:$B$204,$B$2,Reservas!$C$5:$C$204,A22,Reservas!$H$5:$H$204,"Solicitada")=1,"SOLICITADA","DISPONÍVEL"))))</f>
        <v/>
      </c>
    </row>
    <row r="23" ht="25" customHeight="1">
      <c r="A23" s="21">
        <f>IF(Faixas!A23="","",Faixas!A23)</f>
        <v/>
      </c>
      <c r="B23" s="18">
        <f>IF(Faixas!B23="","",Faixas!B23)</f>
        <v/>
      </c>
      <c r="C23" s="19">
        <f>IF(Faixas!C23="","",Faixas!C23)</f>
        <v/>
      </c>
      <c r="D23" s="19">
        <f>IF(Faixas!D23="","",Faixas!D23)</f>
        <v/>
      </c>
      <c r="E23" s="21">
        <f>IF(Faixas!E23="","",Faixas!E23)</f>
        <v/>
      </c>
      <c r="F23" s="21">
        <f>IF(OR($B$2="",A23=""),"",COUNTIFS(Reservas!$B$5:$B$204,$B$2,Reservas!$C$5:$C$204,A23,Reservas!$H$5:$H$204,"Confirmada")+COUNTIFS(Reservas!$B$5:$B$204,$B$2,Reservas!$C$5:$C$204,A23,Reservas!$H$5:$H$204,"Solicitada"))</f>
        <v/>
      </c>
      <c r="G23" s="21">
        <f>IF(OR($B$2="",A23=""),"",COUNTIFS(Reservas!$B$5:$B$204,$B$2,Reservas!$C$5:$C$204,A23,Reservas!$H$5:$H$204,"Cancelada"))</f>
        <v/>
      </c>
      <c r="H23" s="21">
        <f>IF(OR($B$2="",A23="",E23&lt;&gt;"Sim"),"",IF(F23&gt;1,"CONFLITO",IF(COUNTIFS(Reservas!$B$5:$B$204,$B$2,Reservas!$C$5:$C$204,A23,Reservas!$H$5:$H$204,"Confirmada")=1,"RESERVADA",IF(COUNTIFS(Reservas!$B$5:$B$204,$B$2,Reservas!$C$5:$C$204,A23,Reservas!$H$5:$H$204,"Solicitada")=1,"SOLICITADA","DISPONÍVEL"))))</f>
        <v/>
      </c>
    </row>
    <row r="24" ht="25" customHeight="1">
      <c r="A24" s="21">
        <f>IF(Faixas!A24="","",Faixas!A24)</f>
        <v/>
      </c>
      <c r="B24" s="18">
        <f>IF(Faixas!B24="","",Faixas!B24)</f>
        <v/>
      </c>
      <c r="C24" s="19">
        <f>IF(Faixas!C24="","",Faixas!C24)</f>
        <v/>
      </c>
      <c r="D24" s="19">
        <f>IF(Faixas!D24="","",Faixas!D24)</f>
        <v/>
      </c>
      <c r="E24" s="21">
        <f>IF(Faixas!E24="","",Faixas!E24)</f>
        <v/>
      </c>
      <c r="F24" s="21">
        <f>IF(OR($B$2="",A24=""),"",COUNTIFS(Reservas!$B$5:$B$204,$B$2,Reservas!$C$5:$C$204,A24,Reservas!$H$5:$H$204,"Confirmada")+COUNTIFS(Reservas!$B$5:$B$204,$B$2,Reservas!$C$5:$C$204,A24,Reservas!$H$5:$H$204,"Solicitada"))</f>
        <v/>
      </c>
      <c r="G24" s="21">
        <f>IF(OR($B$2="",A24=""),"",COUNTIFS(Reservas!$B$5:$B$204,$B$2,Reservas!$C$5:$C$204,A24,Reservas!$H$5:$H$204,"Cancelada"))</f>
        <v/>
      </c>
      <c r="H24" s="21">
        <f>IF(OR($B$2="",A24="",E24&lt;&gt;"Sim"),"",IF(F24&gt;1,"CONFLITO",IF(COUNTIFS(Reservas!$B$5:$B$204,$B$2,Reservas!$C$5:$C$204,A24,Reservas!$H$5:$H$204,"Confirmada")=1,"RESERVADA",IF(COUNTIFS(Reservas!$B$5:$B$204,$B$2,Reservas!$C$5:$C$204,A24,Reservas!$H$5:$H$204,"Solicitada")=1,"SOLICITADA","DISPONÍVEL"))))</f>
        <v/>
      </c>
    </row>
    <row r="25" ht="25" customHeight="1">
      <c r="A25" s="21">
        <f>IF(Faixas!A25="","",Faixas!A25)</f>
        <v/>
      </c>
      <c r="B25" s="18">
        <f>IF(Faixas!B25="","",Faixas!B25)</f>
        <v/>
      </c>
      <c r="C25" s="19">
        <f>IF(Faixas!C25="","",Faixas!C25)</f>
        <v/>
      </c>
      <c r="D25" s="19">
        <f>IF(Faixas!D25="","",Faixas!D25)</f>
        <v/>
      </c>
      <c r="E25" s="21">
        <f>IF(Faixas!E25="","",Faixas!E25)</f>
        <v/>
      </c>
      <c r="F25" s="21">
        <f>IF(OR($B$2="",A25=""),"",COUNTIFS(Reservas!$B$5:$B$204,$B$2,Reservas!$C$5:$C$204,A25,Reservas!$H$5:$H$204,"Confirmada")+COUNTIFS(Reservas!$B$5:$B$204,$B$2,Reservas!$C$5:$C$204,A25,Reservas!$H$5:$H$204,"Solicitada"))</f>
        <v/>
      </c>
      <c r="G25" s="21">
        <f>IF(OR($B$2="",A25=""),"",COUNTIFS(Reservas!$B$5:$B$204,$B$2,Reservas!$C$5:$C$204,A25,Reservas!$H$5:$H$204,"Cancelada"))</f>
        <v/>
      </c>
      <c r="H25" s="21">
        <f>IF(OR($B$2="",A25="",E25&lt;&gt;"Sim"),"",IF(F25&gt;1,"CONFLITO",IF(COUNTIFS(Reservas!$B$5:$B$204,$B$2,Reservas!$C$5:$C$204,A25,Reservas!$H$5:$H$204,"Confirmada")=1,"RESERVADA",IF(COUNTIFS(Reservas!$B$5:$B$204,$B$2,Reservas!$C$5:$C$204,A25,Reservas!$H$5:$H$204,"Solicitada")=1,"SOLICITADA","DISPONÍVEL"))))</f>
        <v/>
      </c>
    </row>
    <row r="26" ht="25" customHeight="1">
      <c r="A26" s="21">
        <f>IF(Faixas!A26="","",Faixas!A26)</f>
        <v/>
      </c>
      <c r="B26" s="18">
        <f>IF(Faixas!B26="","",Faixas!B26)</f>
        <v/>
      </c>
      <c r="C26" s="19">
        <f>IF(Faixas!C26="","",Faixas!C26)</f>
        <v/>
      </c>
      <c r="D26" s="19">
        <f>IF(Faixas!D26="","",Faixas!D26)</f>
        <v/>
      </c>
      <c r="E26" s="21">
        <f>IF(Faixas!E26="","",Faixas!E26)</f>
        <v/>
      </c>
      <c r="F26" s="21">
        <f>IF(OR($B$2="",A26=""),"",COUNTIFS(Reservas!$B$5:$B$204,$B$2,Reservas!$C$5:$C$204,A26,Reservas!$H$5:$H$204,"Confirmada")+COUNTIFS(Reservas!$B$5:$B$204,$B$2,Reservas!$C$5:$C$204,A26,Reservas!$H$5:$H$204,"Solicitada"))</f>
        <v/>
      </c>
      <c r="G26" s="21">
        <f>IF(OR($B$2="",A26=""),"",COUNTIFS(Reservas!$B$5:$B$204,$B$2,Reservas!$C$5:$C$204,A26,Reservas!$H$5:$H$204,"Cancelada"))</f>
        <v/>
      </c>
      <c r="H26" s="21">
        <f>IF(OR($B$2="",A26="",E26&lt;&gt;"Sim"),"",IF(F26&gt;1,"CONFLITO",IF(COUNTIFS(Reservas!$B$5:$B$204,$B$2,Reservas!$C$5:$C$204,A26,Reservas!$H$5:$H$204,"Confirmada")=1,"RESERVADA",IF(COUNTIFS(Reservas!$B$5:$B$204,$B$2,Reservas!$C$5:$C$204,A26,Reservas!$H$5:$H$204,"Solicitada")=1,"SOLICITADA","DISPONÍVEL"))))</f>
        <v/>
      </c>
    </row>
    <row r="27" ht="25" customHeight="1">
      <c r="A27" s="21">
        <f>IF(Faixas!A27="","",Faixas!A27)</f>
        <v/>
      </c>
      <c r="B27" s="18">
        <f>IF(Faixas!B27="","",Faixas!B27)</f>
        <v/>
      </c>
      <c r="C27" s="19">
        <f>IF(Faixas!C27="","",Faixas!C27)</f>
        <v/>
      </c>
      <c r="D27" s="19">
        <f>IF(Faixas!D27="","",Faixas!D27)</f>
        <v/>
      </c>
      <c r="E27" s="21">
        <f>IF(Faixas!E27="","",Faixas!E27)</f>
        <v/>
      </c>
      <c r="F27" s="21">
        <f>IF(OR($B$2="",A27=""),"",COUNTIFS(Reservas!$B$5:$B$204,$B$2,Reservas!$C$5:$C$204,A27,Reservas!$H$5:$H$204,"Confirmada")+COUNTIFS(Reservas!$B$5:$B$204,$B$2,Reservas!$C$5:$C$204,A27,Reservas!$H$5:$H$204,"Solicitada"))</f>
        <v/>
      </c>
      <c r="G27" s="21">
        <f>IF(OR($B$2="",A27=""),"",COUNTIFS(Reservas!$B$5:$B$204,$B$2,Reservas!$C$5:$C$204,A27,Reservas!$H$5:$H$204,"Cancelada"))</f>
        <v/>
      </c>
      <c r="H27" s="21">
        <f>IF(OR($B$2="",A27="",E27&lt;&gt;"Sim"),"",IF(F27&gt;1,"CONFLITO",IF(COUNTIFS(Reservas!$B$5:$B$204,$B$2,Reservas!$C$5:$C$204,A27,Reservas!$H$5:$H$204,"Confirmada")=1,"RESERVADA",IF(COUNTIFS(Reservas!$B$5:$B$204,$B$2,Reservas!$C$5:$C$204,A27,Reservas!$H$5:$H$204,"Solicitada")=1,"SOLICITADA","DISPONÍVEL"))))</f>
        <v/>
      </c>
    </row>
    <row r="28" ht="25" customHeight="1">
      <c r="A28" s="21">
        <f>IF(Faixas!A28="","",Faixas!A28)</f>
        <v/>
      </c>
      <c r="B28" s="18">
        <f>IF(Faixas!B28="","",Faixas!B28)</f>
        <v/>
      </c>
      <c r="C28" s="19">
        <f>IF(Faixas!C28="","",Faixas!C28)</f>
        <v/>
      </c>
      <c r="D28" s="19">
        <f>IF(Faixas!D28="","",Faixas!D28)</f>
        <v/>
      </c>
      <c r="E28" s="21">
        <f>IF(Faixas!E28="","",Faixas!E28)</f>
        <v/>
      </c>
      <c r="F28" s="21">
        <f>IF(OR($B$2="",A28=""),"",COUNTIFS(Reservas!$B$5:$B$204,$B$2,Reservas!$C$5:$C$204,A28,Reservas!$H$5:$H$204,"Confirmada")+COUNTIFS(Reservas!$B$5:$B$204,$B$2,Reservas!$C$5:$C$204,A28,Reservas!$H$5:$H$204,"Solicitada"))</f>
        <v/>
      </c>
      <c r="G28" s="21">
        <f>IF(OR($B$2="",A28=""),"",COUNTIFS(Reservas!$B$5:$B$204,$B$2,Reservas!$C$5:$C$204,A28,Reservas!$H$5:$H$204,"Cancelada"))</f>
        <v/>
      </c>
      <c r="H28" s="21">
        <f>IF(OR($B$2="",A28="",E28&lt;&gt;"Sim"),"",IF(F28&gt;1,"CONFLITO",IF(COUNTIFS(Reservas!$B$5:$B$204,$B$2,Reservas!$C$5:$C$204,A28,Reservas!$H$5:$H$204,"Confirmada")=1,"RESERVADA",IF(COUNTIFS(Reservas!$B$5:$B$204,$B$2,Reservas!$C$5:$C$204,A28,Reservas!$H$5:$H$204,"Solicitada")=1,"SOLICITADA","DISPONÍVEL"))))</f>
        <v/>
      </c>
    </row>
    <row r="29" ht="25" customHeight="1">
      <c r="A29" s="21">
        <f>IF(Faixas!A29="","",Faixas!A29)</f>
        <v/>
      </c>
      <c r="B29" s="18">
        <f>IF(Faixas!B29="","",Faixas!B29)</f>
        <v/>
      </c>
      <c r="C29" s="19">
        <f>IF(Faixas!C29="","",Faixas!C29)</f>
        <v/>
      </c>
      <c r="D29" s="19">
        <f>IF(Faixas!D29="","",Faixas!D29)</f>
        <v/>
      </c>
      <c r="E29" s="21">
        <f>IF(Faixas!E29="","",Faixas!E29)</f>
        <v/>
      </c>
      <c r="F29" s="21">
        <f>IF(OR($B$2="",A29=""),"",COUNTIFS(Reservas!$B$5:$B$204,$B$2,Reservas!$C$5:$C$204,A29,Reservas!$H$5:$H$204,"Confirmada")+COUNTIFS(Reservas!$B$5:$B$204,$B$2,Reservas!$C$5:$C$204,A29,Reservas!$H$5:$H$204,"Solicitada"))</f>
        <v/>
      </c>
      <c r="G29" s="21">
        <f>IF(OR($B$2="",A29=""),"",COUNTIFS(Reservas!$B$5:$B$204,$B$2,Reservas!$C$5:$C$204,A29,Reservas!$H$5:$H$204,"Cancelada"))</f>
        <v/>
      </c>
      <c r="H29" s="21">
        <f>IF(OR($B$2="",A29="",E29&lt;&gt;"Sim"),"",IF(F29&gt;1,"CONFLITO",IF(COUNTIFS(Reservas!$B$5:$B$204,$B$2,Reservas!$C$5:$C$204,A29,Reservas!$H$5:$H$204,"Confirmada")=1,"RESERVADA",IF(COUNTIFS(Reservas!$B$5:$B$204,$B$2,Reservas!$C$5:$C$204,A29,Reservas!$H$5:$H$204,"Solicitada")=1,"SOLICITADA","DISPONÍVEL"))))</f>
        <v/>
      </c>
    </row>
    <row r="30" ht="25" customHeight="1">
      <c r="A30" s="21">
        <f>IF(Faixas!A30="","",Faixas!A30)</f>
        <v/>
      </c>
      <c r="B30" s="18">
        <f>IF(Faixas!B30="","",Faixas!B30)</f>
        <v/>
      </c>
      <c r="C30" s="19">
        <f>IF(Faixas!C30="","",Faixas!C30)</f>
        <v/>
      </c>
      <c r="D30" s="19">
        <f>IF(Faixas!D30="","",Faixas!D30)</f>
        <v/>
      </c>
      <c r="E30" s="21">
        <f>IF(Faixas!E30="","",Faixas!E30)</f>
        <v/>
      </c>
      <c r="F30" s="21">
        <f>IF(OR($B$2="",A30=""),"",COUNTIFS(Reservas!$B$5:$B$204,$B$2,Reservas!$C$5:$C$204,A30,Reservas!$H$5:$H$204,"Confirmada")+COUNTIFS(Reservas!$B$5:$B$204,$B$2,Reservas!$C$5:$C$204,A30,Reservas!$H$5:$H$204,"Solicitada"))</f>
        <v/>
      </c>
      <c r="G30" s="21">
        <f>IF(OR($B$2="",A30=""),"",COUNTIFS(Reservas!$B$5:$B$204,$B$2,Reservas!$C$5:$C$204,A30,Reservas!$H$5:$H$204,"Cancelada"))</f>
        <v/>
      </c>
      <c r="H30" s="21">
        <f>IF(OR($B$2="",A30="",E30&lt;&gt;"Sim"),"",IF(F30&gt;1,"CONFLITO",IF(COUNTIFS(Reservas!$B$5:$B$204,$B$2,Reservas!$C$5:$C$204,A30,Reservas!$H$5:$H$204,"Confirmada")=1,"RESERVADA",IF(COUNTIFS(Reservas!$B$5:$B$204,$B$2,Reservas!$C$5:$C$204,A30,Reservas!$H$5:$H$204,"Solicitada")=1,"SOLICITADA","DISPONÍVEL"))))</f>
        <v/>
      </c>
    </row>
    <row r="31" ht="25" customHeight="1">
      <c r="A31" s="21">
        <f>IF(Faixas!A31="","",Faixas!A31)</f>
        <v/>
      </c>
      <c r="B31" s="18">
        <f>IF(Faixas!B31="","",Faixas!B31)</f>
        <v/>
      </c>
      <c r="C31" s="19">
        <f>IF(Faixas!C31="","",Faixas!C31)</f>
        <v/>
      </c>
      <c r="D31" s="19">
        <f>IF(Faixas!D31="","",Faixas!D31)</f>
        <v/>
      </c>
      <c r="E31" s="21">
        <f>IF(Faixas!E31="","",Faixas!E31)</f>
        <v/>
      </c>
      <c r="F31" s="21">
        <f>IF(OR($B$2="",A31=""),"",COUNTIFS(Reservas!$B$5:$B$204,$B$2,Reservas!$C$5:$C$204,A31,Reservas!$H$5:$H$204,"Confirmada")+COUNTIFS(Reservas!$B$5:$B$204,$B$2,Reservas!$C$5:$C$204,A31,Reservas!$H$5:$H$204,"Solicitada"))</f>
        <v/>
      </c>
      <c r="G31" s="21">
        <f>IF(OR($B$2="",A31=""),"",COUNTIFS(Reservas!$B$5:$B$204,$B$2,Reservas!$C$5:$C$204,A31,Reservas!$H$5:$H$204,"Cancelada"))</f>
        <v/>
      </c>
      <c r="H31" s="21">
        <f>IF(OR($B$2="",A31="",E31&lt;&gt;"Sim"),"",IF(F31&gt;1,"CONFLITO",IF(COUNTIFS(Reservas!$B$5:$B$204,$B$2,Reservas!$C$5:$C$204,A31,Reservas!$H$5:$H$204,"Confirmada")=1,"RESERVADA",IF(COUNTIFS(Reservas!$B$5:$B$204,$B$2,Reservas!$C$5:$C$204,A31,Reservas!$H$5:$H$204,"Solicitada")=1,"SOLICITADA","DISPONÍVEL"))))</f>
        <v/>
      </c>
    </row>
    <row r="32" ht="25" customHeight="1">
      <c r="A32" s="21">
        <f>IF(Faixas!A32="","",Faixas!A32)</f>
        <v/>
      </c>
      <c r="B32" s="18">
        <f>IF(Faixas!B32="","",Faixas!B32)</f>
        <v/>
      </c>
      <c r="C32" s="19">
        <f>IF(Faixas!C32="","",Faixas!C32)</f>
        <v/>
      </c>
      <c r="D32" s="19">
        <f>IF(Faixas!D32="","",Faixas!D32)</f>
        <v/>
      </c>
      <c r="E32" s="21">
        <f>IF(Faixas!E32="","",Faixas!E32)</f>
        <v/>
      </c>
      <c r="F32" s="21">
        <f>IF(OR($B$2="",A32=""),"",COUNTIFS(Reservas!$B$5:$B$204,$B$2,Reservas!$C$5:$C$204,A32,Reservas!$H$5:$H$204,"Confirmada")+COUNTIFS(Reservas!$B$5:$B$204,$B$2,Reservas!$C$5:$C$204,A32,Reservas!$H$5:$H$204,"Solicitada"))</f>
        <v/>
      </c>
      <c r="G32" s="21">
        <f>IF(OR($B$2="",A32=""),"",COUNTIFS(Reservas!$B$5:$B$204,$B$2,Reservas!$C$5:$C$204,A32,Reservas!$H$5:$H$204,"Cancelada"))</f>
        <v/>
      </c>
      <c r="H32" s="21">
        <f>IF(OR($B$2="",A32="",E32&lt;&gt;"Sim"),"",IF(F32&gt;1,"CONFLITO",IF(COUNTIFS(Reservas!$B$5:$B$204,$B$2,Reservas!$C$5:$C$204,A32,Reservas!$H$5:$H$204,"Confirmada")=1,"RESERVADA",IF(COUNTIFS(Reservas!$B$5:$B$204,$B$2,Reservas!$C$5:$C$204,A32,Reservas!$H$5:$H$204,"Solicitada")=1,"SOLICITADA","DISPONÍVEL"))))</f>
        <v/>
      </c>
    </row>
    <row r="33" ht="25" customHeight="1">
      <c r="A33" s="21">
        <f>IF(Faixas!A33="","",Faixas!A33)</f>
        <v/>
      </c>
      <c r="B33" s="18">
        <f>IF(Faixas!B33="","",Faixas!B33)</f>
        <v/>
      </c>
      <c r="C33" s="19">
        <f>IF(Faixas!C33="","",Faixas!C33)</f>
        <v/>
      </c>
      <c r="D33" s="19">
        <f>IF(Faixas!D33="","",Faixas!D33)</f>
        <v/>
      </c>
      <c r="E33" s="21">
        <f>IF(Faixas!E33="","",Faixas!E33)</f>
        <v/>
      </c>
      <c r="F33" s="21">
        <f>IF(OR($B$2="",A33=""),"",COUNTIFS(Reservas!$B$5:$B$204,$B$2,Reservas!$C$5:$C$204,A33,Reservas!$H$5:$H$204,"Confirmada")+COUNTIFS(Reservas!$B$5:$B$204,$B$2,Reservas!$C$5:$C$204,A33,Reservas!$H$5:$H$204,"Solicitada"))</f>
        <v/>
      </c>
      <c r="G33" s="21">
        <f>IF(OR($B$2="",A33=""),"",COUNTIFS(Reservas!$B$5:$B$204,$B$2,Reservas!$C$5:$C$204,A33,Reservas!$H$5:$H$204,"Cancelada"))</f>
        <v/>
      </c>
      <c r="H33" s="21">
        <f>IF(OR($B$2="",A33="",E33&lt;&gt;"Sim"),"",IF(F33&gt;1,"CONFLITO",IF(COUNTIFS(Reservas!$B$5:$B$204,$B$2,Reservas!$C$5:$C$204,A33,Reservas!$H$5:$H$204,"Confirmada")=1,"RESERVADA",IF(COUNTIFS(Reservas!$B$5:$B$204,$B$2,Reservas!$C$5:$C$204,A33,Reservas!$H$5:$H$204,"Solicitada")=1,"SOLICITADA","DISPONÍVEL"))))</f>
        <v/>
      </c>
    </row>
    <row r="34" ht="25" customHeight="1">
      <c r="A34" s="21">
        <f>IF(Faixas!A34="","",Faixas!A34)</f>
        <v/>
      </c>
      <c r="B34" s="18">
        <f>IF(Faixas!B34="","",Faixas!B34)</f>
        <v/>
      </c>
      <c r="C34" s="19">
        <f>IF(Faixas!C34="","",Faixas!C34)</f>
        <v/>
      </c>
      <c r="D34" s="19">
        <f>IF(Faixas!D34="","",Faixas!D34)</f>
        <v/>
      </c>
      <c r="E34" s="21">
        <f>IF(Faixas!E34="","",Faixas!E34)</f>
        <v/>
      </c>
      <c r="F34" s="21">
        <f>IF(OR($B$2="",A34=""),"",COUNTIFS(Reservas!$B$5:$B$204,$B$2,Reservas!$C$5:$C$204,A34,Reservas!$H$5:$H$204,"Confirmada")+COUNTIFS(Reservas!$B$5:$B$204,$B$2,Reservas!$C$5:$C$204,A34,Reservas!$H$5:$H$204,"Solicitada"))</f>
        <v/>
      </c>
      <c r="G34" s="21">
        <f>IF(OR($B$2="",A34=""),"",COUNTIFS(Reservas!$B$5:$B$204,$B$2,Reservas!$C$5:$C$204,A34,Reservas!$H$5:$H$204,"Cancelada"))</f>
        <v/>
      </c>
      <c r="H34" s="21">
        <f>IF(OR($B$2="",A34="",E34&lt;&gt;"Sim"),"",IF(F34&gt;1,"CONFLITO",IF(COUNTIFS(Reservas!$B$5:$B$204,$B$2,Reservas!$C$5:$C$204,A34,Reservas!$H$5:$H$204,"Confirmada")=1,"RESERVADA",IF(COUNTIFS(Reservas!$B$5:$B$204,$B$2,Reservas!$C$5:$C$204,A34,Reservas!$H$5:$H$204,"Solicitada")=1,"SOLICITADA","DISPONÍVEL"))))</f>
        <v/>
      </c>
    </row>
    <row r="35" ht="25" customHeight="1">
      <c r="A35" s="21">
        <f>IF(Faixas!A35="","",Faixas!A35)</f>
        <v/>
      </c>
      <c r="B35" s="18">
        <f>IF(Faixas!B35="","",Faixas!B35)</f>
        <v/>
      </c>
      <c r="C35" s="19">
        <f>IF(Faixas!C35="","",Faixas!C35)</f>
        <v/>
      </c>
      <c r="D35" s="19">
        <f>IF(Faixas!D35="","",Faixas!D35)</f>
        <v/>
      </c>
      <c r="E35" s="21">
        <f>IF(Faixas!E35="","",Faixas!E35)</f>
        <v/>
      </c>
      <c r="F35" s="21">
        <f>IF(OR($B$2="",A35=""),"",COUNTIFS(Reservas!$B$5:$B$204,$B$2,Reservas!$C$5:$C$204,A35,Reservas!$H$5:$H$204,"Confirmada")+COUNTIFS(Reservas!$B$5:$B$204,$B$2,Reservas!$C$5:$C$204,A35,Reservas!$H$5:$H$204,"Solicitada"))</f>
        <v/>
      </c>
      <c r="G35" s="21">
        <f>IF(OR($B$2="",A35=""),"",COUNTIFS(Reservas!$B$5:$B$204,$B$2,Reservas!$C$5:$C$204,A35,Reservas!$H$5:$H$204,"Cancelada"))</f>
        <v/>
      </c>
      <c r="H35" s="21">
        <f>IF(OR($B$2="",A35="",E35&lt;&gt;"Sim"),"",IF(F35&gt;1,"CONFLITO",IF(COUNTIFS(Reservas!$B$5:$B$204,$B$2,Reservas!$C$5:$C$204,A35,Reservas!$H$5:$H$204,"Confirmada")=1,"RESERVADA",IF(COUNTIFS(Reservas!$B$5:$B$204,$B$2,Reservas!$C$5:$C$204,A35,Reservas!$H$5:$H$204,"Solicitada")=1,"SOLICITADA","DISPONÍVEL"))))</f>
        <v/>
      </c>
    </row>
    <row r="36" ht="25" customHeight="1">
      <c r="A36" s="21">
        <f>IF(Faixas!A36="","",Faixas!A36)</f>
        <v/>
      </c>
      <c r="B36" s="18">
        <f>IF(Faixas!B36="","",Faixas!B36)</f>
        <v/>
      </c>
      <c r="C36" s="19">
        <f>IF(Faixas!C36="","",Faixas!C36)</f>
        <v/>
      </c>
      <c r="D36" s="19">
        <f>IF(Faixas!D36="","",Faixas!D36)</f>
        <v/>
      </c>
      <c r="E36" s="21">
        <f>IF(Faixas!E36="","",Faixas!E36)</f>
        <v/>
      </c>
      <c r="F36" s="21">
        <f>IF(OR($B$2="",A36=""),"",COUNTIFS(Reservas!$B$5:$B$204,$B$2,Reservas!$C$5:$C$204,A36,Reservas!$H$5:$H$204,"Confirmada")+COUNTIFS(Reservas!$B$5:$B$204,$B$2,Reservas!$C$5:$C$204,A36,Reservas!$H$5:$H$204,"Solicitada"))</f>
        <v/>
      </c>
      <c r="G36" s="21">
        <f>IF(OR($B$2="",A36=""),"",COUNTIFS(Reservas!$B$5:$B$204,$B$2,Reservas!$C$5:$C$204,A36,Reservas!$H$5:$H$204,"Cancelada"))</f>
        <v/>
      </c>
      <c r="H36" s="21">
        <f>IF(OR($B$2="",A36="",E36&lt;&gt;"Sim"),"",IF(F36&gt;1,"CONFLITO",IF(COUNTIFS(Reservas!$B$5:$B$204,$B$2,Reservas!$C$5:$C$204,A36,Reservas!$H$5:$H$204,"Confirmada")=1,"RESERVADA",IF(COUNTIFS(Reservas!$B$5:$B$204,$B$2,Reservas!$C$5:$C$204,A36,Reservas!$H$5:$H$204,"Solicitada")=1,"SOLICITADA","DISPONÍVEL"))))</f>
        <v/>
      </c>
    </row>
    <row r="37" ht="25" customHeight="1">
      <c r="A37" s="21">
        <f>IF(Faixas!A37="","",Faixas!A37)</f>
        <v/>
      </c>
      <c r="B37" s="18">
        <f>IF(Faixas!B37="","",Faixas!B37)</f>
        <v/>
      </c>
      <c r="C37" s="19">
        <f>IF(Faixas!C37="","",Faixas!C37)</f>
        <v/>
      </c>
      <c r="D37" s="19">
        <f>IF(Faixas!D37="","",Faixas!D37)</f>
        <v/>
      </c>
      <c r="E37" s="21">
        <f>IF(Faixas!E37="","",Faixas!E37)</f>
        <v/>
      </c>
      <c r="F37" s="21">
        <f>IF(OR($B$2="",A37=""),"",COUNTIFS(Reservas!$B$5:$B$204,$B$2,Reservas!$C$5:$C$204,A37,Reservas!$H$5:$H$204,"Confirmada")+COUNTIFS(Reservas!$B$5:$B$204,$B$2,Reservas!$C$5:$C$204,A37,Reservas!$H$5:$H$204,"Solicitada"))</f>
        <v/>
      </c>
      <c r="G37" s="21">
        <f>IF(OR($B$2="",A37=""),"",COUNTIFS(Reservas!$B$5:$B$204,$B$2,Reservas!$C$5:$C$204,A37,Reservas!$H$5:$H$204,"Cancelada"))</f>
        <v/>
      </c>
      <c r="H37" s="21">
        <f>IF(OR($B$2="",A37="",E37&lt;&gt;"Sim"),"",IF(F37&gt;1,"CONFLITO",IF(COUNTIFS(Reservas!$B$5:$B$204,$B$2,Reservas!$C$5:$C$204,A37,Reservas!$H$5:$H$204,"Confirmada")=1,"RESERVADA",IF(COUNTIFS(Reservas!$B$5:$B$204,$B$2,Reservas!$C$5:$C$204,A37,Reservas!$H$5:$H$204,"Solicitada")=1,"SOLICITADA","DISPONÍVEL"))))</f>
        <v/>
      </c>
    </row>
    <row r="38" ht="25" customHeight="1">
      <c r="A38" s="21">
        <f>IF(Faixas!A38="","",Faixas!A38)</f>
        <v/>
      </c>
      <c r="B38" s="18">
        <f>IF(Faixas!B38="","",Faixas!B38)</f>
        <v/>
      </c>
      <c r="C38" s="19">
        <f>IF(Faixas!C38="","",Faixas!C38)</f>
        <v/>
      </c>
      <c r="D38" s="19">
        <f>IF(Faixas!D38="","",Faixas!D38)</f>
        <v/>
      </c>
      <c r="E38" s="21">
        <f>IF(Faixas!E38="","",Faixas!E38)</f>
        <v/>
      </c>
      <c r="F38" s="21">
        <f>IF(OR($B$2="",A38=""),"",COUNTIFS(Reservas!$B$5:$B$204,$B$2,Reservas!$C$5:$C$204,A38,Reservas!$H$5:$H$204,"Confirmada")+COUNTIFS(Reservas!$B$5:$B$204,$B$2,Reservas!$C$5:$C$204,A38,Reservas!$H$5:$H$204,"Solicitada"))</f>
        <v/>
      </c>
      <c r="G38" s="21">
        <f>IF(OR($B$2="",A38=""),"",COUNTIFS(Reservas!$B$5:$B$204,$B$2,Reservas!$C$5:$C$204,A38,Reservas!$H$5:$H$204,"Cancelada"))</f>
        <v/>
      </c>
      <c r="H38" s="21">
        <f>IF(OR($B$2="",A38="",E38&lt;&gt;"Sim"),"",IF(F38&gt;1,"CONFLITO",IF(COUNTIFS(Reservas!$B$5:$B$204,$B$2,Reservas!$C$5:$C$204,A38,Reservas!$H$5:$H$204,"Confirmada")=1,"RESERVADA",IF(COUNTIFS(Reservas!$B$5:$B$204,$B$2,Reservas!$C$5:$C$204,A38,Reservas!$H$5:$H$204,"Solicitada")=1,"SOLICITADA","DISPONÍVEL"))))</f>
        <v/>
      </c>
    </row>
    <row r="39" ht="25" customHeight="1">
      <c r="A39" s="21">
        <f>IF(Faixas!A39="","",Faixas!A39)</f>
        <v/>
      </c>
      <c r="B39" s="18">
        <f>IF(Faixas!B39="","",Faixas!B39)</f>
        <v/>
      </c>
      <c r="C39" s="19">
        <f>IF(Faixas!C39="","",Faixas!C39)</f>
        <v/>
      </c>
      <c r="D39" s="19">
        <f>IF(Faixas!D39="","",Faixas!D39)</f>
        <v/>
      </c>
      <c r="E39" s="21">
        <f>IF(Faixas!E39="","",Faixas!E39)</f>
        <v/>
      </c>
      <c r="F39" s="21">
        <f>IF(OR($B$2="",A39=""),"",COUNTIFS(Reservas!$B$5:$B$204,$B$2,Reservas!$C$5:$C$204,A39,Reservas!$H$5:$H$204,"Confirmada")+COUNTIFS(Reservas!$B$5:$B$204,$B$2,Reservas!$C$5:$C$204,A39,Reservas!$H$5:$H$204,"Solicitada"))</f>
        <v/>
      </c>
      <c r="G39" s="21">
        <f>IF(OR($B$2="",A39=""),"",COUNTIFS(Reservas!$B$5:$B$204,$B$2,Reservas!$C$5:$C$204,A39,Reservas!$H$5:$H$204,"Cancelada"))</f>
        <v/>
      </c>
      <c r="H39" s="21">
        <f>IF(OR($B$2="",A39="",E39&lt;&gt;"Sim"),"",IF(F39&gt;1,"CONFLITO",IF(COUNTIFS(Reservas!$B$5:$B$204,$B$2,Reservas!$C$5:$C$204,A39,Reservas!$H$5:$H$204,"Confirmada")=1,"RESERVADA",IF(COUNTIFS(Reservas!$B$5:$B$204,$B$2,Reservas!$C$5:$C$204,A39,Reservas!$H$5:$H$204,"Solicitada")=1,"SOLICITADA","DISPONÍVEL"))))</f>
        <v/>
      </c>
    </row>
    <row r="40" ht="25" customHeight="1">
      <c r="A40" s="21">
        <f>IF(Faixas!A40="","",Faixas!A40)</f>
        <v/>
      </c>
      <c r="B40" s="18">
        <f>IF(Faixas!B40="","",Faixas!B40)</f>
        <v/>
      </c>
      <c r="C40" s="19">
        <f>IF(Faixas!C40="","",Faixas!C40)</f>
        <v/>
      </c>
      <c r="D40" s="19">
        <f>IF(Faixas!D40="","",Faixas!D40)</f>
        <v/>
      </c>
      <c r="E40" s="21">
        <f>IF(Faixas!E40="","",Faixas!E40)</f>
        <v/>
      </c>
      <c r="F40" s="21">
        <f>IF(OR($B$2="",A40=""),"",COUNTIFS(Reservas!$B$5:$B$204,$B$2,Reservas!$C$5:$C$204,A40,Reservas!$H$5:$H$204,"Confirmada")+COUNTIFS(Reservas!$B$5:$B$204,$B$2,Reservas!$C$5:$C$204,A40,Reservas!$H$5:$H$204,"Solicitada"))</f>
        <v/>
      </c>
      <c r="G40" s="21">
        <f>IF(OR($B$2="",A40=""),"",COUNTIFS(Reservas!$B$5:$B$204,$B$2,Reservas!$C$5:$C$204,A40,Reservas!$H$5:$H$204,"Cancelada"))</f>
        <v/>
      </c>
      <c r="H40" s="21">
        <f>IF(OR($B$2="",A40="",E40&lt;&gt;"Sim"),"",IF(F40&gt;1,"CONFLITO",IF(COUNTIFS(Reservas!$B$5:$B$204,$B$2,Reservas!$C$5:$C$204,A40,Reservas!$H$5:$H$204,"Confirmada")=1,"RESERVADA",IF(COUNTIFS(Reservas!$B$5:$B$204,$B$2,Reservas!$C$5:$C$204,A40,Reservas!$H$5:$H$204,"Solicitada")=1,"SOLICITADA","DISPONÍVEL"))))</f>
        <v/>
      </c>
    </row>
    <row r="41" ht="25" customHeight="1">
      <c r="A41" s="21">
        <f>IF(Faixas!A41="","",Faixas!A41)</f>
        <v/>
      </c>
      <c r="B41" s="18">
        <f>IF(Faixas!B41="","",Faixas!B41)</f>
        <v/>
      </c>
      <c r="C41" s="19">
        <f>IF(Faixas!C41="","",Faixas!C41)</f>
        <v/>
      </c>
      <c r="D41" s="19">
        <f>IF(Faixas!D41="","",Faixas!D41)</f>
        <v/>
      </c>
      <c r="E41" s="21">
        <f>IF(Faixas!E41="","",Faixas!E41)</f>
        <v/>
      </c>
      <c r="F41" s="21">
        <f>IF(OR($B$2="",A41=""),"",COUNTIFS(Reservas!$B$5:$B$204,$B$2,Reservas!$C$5:$C$204,A41,Reservas!$H$5:$H$204,"Confirmada")+COUNTIFS(Reservas!$B$5:$B$204,$B$2,Reservas!$C$5:$C$204,A41,Reservas!$H$5:$H$204,"Solicitada"))</f>
        <v/>
      </c>
      <c r="G41" s="21">
        <f>IF(OR($B$2="",A41=""),"",COUNTIFS(Reservas!$B$5:$B$204,$B$2,Reservas!$C$5:$C$204,A41,Reservas!$H$5:$H$204,"Cancelada"))</f>
        <v/>
      </c>
      <c r="H41" s="21">
        <f>IF(OR($B$2="",A41="",E41&lt;&gt;"Sim"),"",IF(F41&gt;1,"CONFLITO",IF(COUNTIFS(Reservas!$B$5:$B$204,$B$2,Reservas!$C$5:$C$204,A41,Reservas!$H$5:$H$204,"Confirmada")=1,"RESERVADA",IF(COUNTIFS(Reservas!$B$5:$B$204,$B$2,Reservas!$C$5:$C$204,A41,Reservas!$H$5:$H$204,"Solicitada")=1,"SOLICITADA","DISPONÍVEL"))))</f>
        <v/>
      </c>
    </row>
    <row r="42" ht="25" customHeight="1">
      <c r="A42" s="21">
        <f>IF(Faixas!A42="","",Faixas!A42)</f>
        <v/>
      </c>
      <c r="B42" s="18">
        <f>IF(Faixas!B42="","",Faixas!B42)</f>
        <v/>
      </c>
      <c r="C42" s="19">
        <f>IF(Faixas!C42="","",Faixas!C42)</f>
        <v/>
      </c>
      <c r="D42" s="19">
        <f>IF(Faixas!D42="","",Faixas!D42)</f>
        <v/>
      </c>
      <c r="E42" s="21">
        <f>IF(Faixas!E42="","",Faixas!E42)</f>
        <v/>
      </c>
      <c r="F42" s="21">
        <f>IF(OR($B$2="",A42=""),"",COUNTIFS(Reservas!$B$5:$B$204,$B$2,Reservas!$C$5:$C$204,A42,Reservas!$H$5:$H$204,"Confirmada")+COUNTIFS(Reservas!$B$5:$B$204,$B$2,Reservas!$C$5:$C$204,A42,Reservas!$H$5:$H$204,"Solicitada"))</f>
        <v/>
      </c>
      <c r="G42" s="21">
        <f>IF(OR($B$2="",A42=""),"",COUNTIFS(Reservas!$B$5:$B$204,$B$2,Reservas!$C$5:$C$204,A42,Reservas!$H$5:$H$204,"Cancelada"))</f>
        <v/>
      </c>
      <c r="H42" s="21">
        <f>IF(OR($B$2="",A42="",E42&lt;&gt;"Sim"),"",IF(F42&gt;1,"CONFLITO",IF(COUNTIFS(Reservas!$B$5:$B$204,$B$2,Reservas!$C$5:$C$204,A42,Reservas!$H$5:$H$204,"Confirmada")=1,"RESERVADA",IF(COUNTIFS(Reservas!$B$5:$B$204,$B$2,Reservas!$C$5:$C$204,A42,Reservas!$H$5:$H$204,"Solicitada")=1,"SOLICITADA","DISPONÍVEL"))))</f>
        <v/>
      </c>
    </row>
    <row r="43" ht="25" customHeight="1">
      <c r="A43" s="21">
        <f>IF(Faixas!A43="","",Faixas!A43)</f>
        <v/>
      </c>
      <c r="B43" s="18">
        <f>IF(Faixas!B43="","",Faixas!B43)</f>
        <v/>
      </c>
      <c r="C43" s="19">
        <f>IF(Faixas!C43="","",Faixas!C43)</f>
        <v/>
      </c>
      <c r="D43" s="19">
        <f>IF(Faixas!D43="","",Faixas!D43)</f>
        <v/>
      </c>
      <c r="E43" s="21">
        <f>IF(Faixas!E43="","",Faixas!E43)</f>
        <v/>
      </c>
      <c r="F43" s="21">
        <f>IF(OR($B$2="",A43=""),"",COUNTIFS(Reservas!$B$5:$B$204,$B$2,Reservas!$C$5:$C$204,A43,Reservas!$H$5:$H$204,"Confirmada")+COUNTIFS(Reservas!$B$5:$B$204,$B$2,Reservas!$C$5:$C$204,A43,Reservas!$H$5:$H$204,"Solicitada"))</f>
        <v/>
      </c>
      <c r="G43" s="21">
        <f>IF(OR($B$2="",A43=""),"",COUNTIFS(Reservas!$B$5:$B$204,$B$2,Reservas!$C$5:$C$204,A43,Reservas!$H$5:$H$204,"Cancelada"))</f>
        <v/>
      </c>
      <c r="H43" s="21">
        <f>IF(OR($B$2="",A43="",E43&lt;&gt;"Sim"),"",IF(F43&gt;1,"CONFLITO",IF(COUNTIFS(Reservas!$B$5:$B$204,$B$2,Reservas!$C$5:$C$204,A43,Reservas!$H$5:$H$204,"Confirmada")=1,"RESERVADA",IF(COUNTIFS(Reservas!$B$5:$B$204,$B$2,Reservas!$C$5:$C$204,A43,Reservas!$H$5:$H$204,"Solicitada")=1,"SOLICITADA","DISPONÍVEL"))))</f>
        <v/>
      </c>
    </row>
    <row r="44" ht="25" customHeight="1">
      <c r="A44" s="21">
        <f>IF(Faixas!A44="","",Faixas!A44)</f>
        <v/>
      </c>
      <c r="B44" s="18">
        <f>IF(Faixas!B44="","",Faixas!B44)</f>
        <v/>
      </c>
      <c r="C44" s="19">
        <f>IF(Faixas!C44="","",Faixas!C44)</f>
        <v/>
      </c>
      <c r="D44" s="19">
        <f>IF(Faixas!D44="","",Faixas!D44)</f>
        <v/>
      </c>
      <c r="E44" s="21">
        <f>IF(Faixas!E44="","",Faixas!E44)</f>
        <v/>
      </c>
      <c r="F44" s="21">
        <f>IF(OR($B$2="",A44=""),"",COUNTIFS(Reservas!$B$5:$B$204,$B$2,Reservas!$C$5:$C$204,A44,Reservas!$H$5:$H$204,"Confirmada")+COUNTIFS(Reservas!$B$5:$B$204,$B$2,Reservas!$C$5:$C$204,A44,Reservas!$H$5:$H$204,"Solicitada"))</f>
        <v/>
      </c>
      <c r="G44" s="21">
        <f>IF(OR($B$2="",A44=""),"",COUNTIFS(Reservas!$B$5:$B$204,$B$2,Reservas!$C$5:$C$204,A44,Reservas!$H$5:$H$204,"Cancelada"))</f>
        <v/>
      </c>
      <c r="H44" s="21">
        <f>IF(OR($B$2="",A44="",E44&lt;&gt;"Sim"),"",IF(F44&gt;1,"CONFLITO",IF(COUNTIFS(Reservas!$B$5:$B$204,$B$2,Reservas!$C$5:$C$204,A44,Reservas!$H$5:$H$204,"Confirmada")=1,"RESERVADA",IF(COUNTIFS(Reservas!$B$5:$B$204,$B$2,Reservas!$C$5:$C$204,A44,Reservas!$H$5:$H$204,"Solicitada")=1,"SOLICITADA","DISPONÍVEL"))))</f>
        <v/>
      </c>
    </row>
  </sheetData>
  <autoFilter ref="A4:H44"/>
  <mergeCells count="1">
    <mergeCell ref="A1:H1"/>
  </mergeCells>
  <conditionalFormatting sqref="H5:H44">
    <cfRule type="expression" priority="1" dxfId="4">
      <formula>H5="DISPONÍVEL"</formula>
    </cfRule>
    <cfRule type="expression" priority="2" dxfId="6">
      <formula>H5="RESERVADA"</formula>
    </cfRule>
    <cfRule type="expression" priority="3" dxfId="9">
      <formula>H5="SOLICITADA"</formula>
    </cfRule>
    <cfRule type="expression" priority="4" dxfId="2">
      <formula>H5="CONFLITO"</formula>
    </cfRule>
  </conditionalFormatting>
  <dataValidations count="1">
    <dataValidation sqref="B2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2026-09-19T11:49:09Z</dcterms:created>
  <dcterms:modified xmlns:dcterms="http://purl.org/dc/terms/" xmlns:xsi="http://www.w3.org/2001/XMLSchema-instance" xsi:type="dcterms:W3CDTF">2026-09-19T11:49:10+00:00Z</dcterms:modified>
</cp:coreProperties>
</file>