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lam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'Reclamações'!$A$4:$N$124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R$ #,##0.00"/>
    <numFmt numFmtId="165" formatCode="0.0%"/>
    <numFmt numFmtId="166" formatCode="0.0 &quot;dias&quot;"/>
    <numFmt numFmtId="167" formatCode="dd/mm/yyyy"/>
    <numFmt numFmtId="168" formatCode="0 &quot;di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B73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1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vertical="top" wrapText="1"/>
    </xf>
    <xf numFmtId="1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7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8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8" fontId="4" fillId="4" borderId="1" applyAlignment="1" pivotButton="0" quotePrefix="0" xfId="0">
      <alignment vertical="top" wrapText="1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vertical="top" wrapText="1"/>
    </xf>
    <xf numFmtId="168" fontId="4" fillId="6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8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Reclamações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'Resumo'!$D$4:$D$8</f>
            </numRef>
          </cat>
          <val>
            <numRef>
              <f>'Resumo'!$E$4:$E$8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N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3" customWidth="1" min="3" max="3"/>
    <col width="24" customWidth="1" min="4" max="4"/>
    <col width="15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Resumo das reclamações de moradores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Situação</t>
        </is>
      </c>
      <c r="E3" s="2" t="inlineStr">
        <is>
          <t>Quantidade</t>
        </is>
      </c>
    </row>
    <row r="4">
      <c r="A4" s="3" t="inlineStr">
        <is>
          <t>Total de reclamações</t>
        </is>
      </c>
      <c r="B4" s="4">
        <f>IF(COUNTIF(Reclamações!$A$5:$A$124,"&lt;&gt;")=0,"",COUNTIF(Reclamações!$A$5:$A$124,"&lt;&gt;"))</f>
        <v/>
      </c>
      <c r="D4" s="3">
        <f>IF(Premissas!A4="","",Premissas!A4)</f>
        <v/>
      </c>
      <c r="E4" s="4">
        <f>IF($B$4="","",COUNTIF(Reclamações!$H$5:$H$124,D4))</f>
        <v/>
      </c>
    </row>
    <row r="5">
      <c r="A5" s="5" t="inlineStr">
        <is>
          <t>Em andamento</t>
        </is>
      </c>
      <c r="B5" s="6">
        <f>IF($B$4="","",COUNTIF(Reclamações!$H$5:$H$124,Premissas!$A$4)+COUNTIF(Reclamações!$H$5:$H$124,Premissas!$A$5)+COUNTIF(Reclamações!$H$5:$H$124,Premissas!$A$6))</f>
        <v/>
      </c>
      <c r="D5" s="5">
        <f>IF(Premissas!A5="","",Premissas!A5)</f>
        <v/>
      </c>
      <c r="E5" s="6">
        <f>IF($B$4="","",COUNTIF(Reclamações!$H$5:$H$124,D5))</f>
        <v/>
      </c>
    </row>
    <row r="6">
      <c r="A6" s="3" t="inlineStr">
        <is>
          <t>Com prazo vencido</t>
        </is>
      </c>
      <c r="B6" s="4">
        <f>IF($B$4="","",COUNTIF(Reclamações!$N$5:$N$124,"Prazo vencido"))</f>
        <v/>
      </c>
      <c r="D6" s="3">
        <f>IF(Premissas!A6="","",Premissas!A6)</f>
        <v/>
      </c>
      <c r="E6" s="4">
        <f>IF($B$4="","",COUNTIF(Reclamações!$H$5:$H$124,D6))</f>
        <v/>
      </c>
    </row>
    <row r="7">
      <c r="A7" s="5" t="inlineStr">
        <is>
          <t>Vencem em breve</t>
        </is>
      </c>
      <c r="B7" s="6">
        <f>IF($B$4="","",COUNTIF(Reclamações!$N$5:$N$124,"Vence em breve"))</f>
        <v/>
      </c>
      <c r="D7" s="5">
        <f>IF(Premissas!A7="","",Premissas!A7)</f>
        <v/>
      </c>
      <c r="E7" s="6">
        <f>IF($B$4="","",COUNTIF(Reclamações!$H$5:$H$124,D7))</f>
        <v/>
      </c>
    </row>
    <row r="8">
      <c r="A8" s="3" t="inlineStr">
        <is>
          <t>Concluídas</t>
        </is>
      </c>
      <c r="B8" s="4">
        <f>IF($B$4="","",COUNTIF(Reclamações!$H$5:$H$124,Premissas!$A$7))</f>
        <v/>
      </c>
      <c r="D8" s="3">
        <f>IF(Premissas!A8="","",Premissas!A8)</f>
        <v/>
      </c>
      <c r="E8" s="4">
        <f>IF($B$4="","",COUNTIF(Reclamações!$H$5:$H$124,D8))</f>
        <v/>
      </c>
    </row>
    <row r="9">
      <c r="A9" s="5" t="inlineStr">
        <is>
          <t>Sem responsável definido</t>
        </is>
      </c>
      <c r="B9" s="6">
        <f>IF($B$4="","",COUNTIFS(Reclamações!$A$5:$A$124,"&lt;&gt;",Reclamações!$G$5:$G$124,""))</f>
        <v/>
      </c>
    </row>
    <row r="10">
      <c r="A10" s="3" t="inlineStr">
        <is>
          <t>Valor estimado total</t>
        </is>
      </c>
      <c r="B10" s="19">
        <f>IF(COUNT(Reclamações!$L$5:$L$124)=0,"",SUM(Reclamações!$L$5:$L$124))</f>
        <v/>
      </c>
    </row>
    <row r="11">
      <c r="A11" s="5" t="inlineStr">
        <is>
          <t>Taxa de conclusão</t>
        </is>
      </c>
      <c r="B11" s="20">
        <f>IFERROR(COUNTIF(Reclamações!$H$5:$H$124,Premissas!$A$7)/COUNTIF(Reclamações!$A$5:$A$124,"&lt;&gt;"),"")</f>
        <v/>
      </c>
    </row>
    <row r="12">
      <c r="A12" s="3" t="inlineStr">
        <is>
          <t>Prazo médio até a conclusão</t>
        </is>
      </c>
      <c r="B12" s="21">
        <f>IFERROR(AVERAGEIF(Reclamações!$H$5:$H$124,Premissas!$A$7,Reclamações!$M$5:$M$124),"")</f>
        <v/>
      </c>
    </row>
  </sheetData>
  <mergeCells count="1">
    <mergeCell ref="A1:N1"/>
  </mergeCells>
  <conditionalFormatting sqref="B6">
    <cfRule type="expression" priority="1" dxfId="0">
      <formula>AND(ISNUMBER($B6),$B6&gt;0)</formula>
    </cfRule>
  </conditionalFormatting>
  <conditionalFormatting sqref="B7">
    <cfRule type="expression" priority="2" dxfId="1">
      <formula>AND(ISNUMBER($B7),$B7&gt;0)</formula>
    </cfRule>
  </conditionalFormatting>
  <conditionalFormatting sqref="B9">
    <cfRule type="expression" priority="3" dxfId="0">
      <formula>AND(ISNUMBER($B9),$B9&gt;0)</formula>
    </cfRule>
  </conditionalFormatting>
  <conditionalFormatting sqref="B11">
    <cfRule type="expression" priority="4" dxfId="2">
      <formula>AND(ISNUMBER($B11),$B11&gt;=0.7)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T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20" customWidth="1" min="3" max="3"/>
    <col width="15" customWidth="1" min="4" max="4"/>
    <col width="17" customWidth="1" min="5" max="5"/>
    <col width="48" customWidth="1" min="6" max="6"/>
    <col width="35" customWidth="1" min="7" max="7"/>
    <col width="23" customWidth="1" min="8" max="8"/>
    <col width="15" customWidth="1" min="9" max="9"/>
    <col width="16" customWidth="1" min="10" max="10"/>
    <col width="48" customWidth="1" min="11" max="11"/>
    <col width="18" customWidth="1" min="12" max="12"/>
    <col width="16" customWidth="1" min="13" max="13"/>
    <col width="31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30" customHeight="1">
      <c r="A1" s="1" t="inlineStr">
        <is>
          <t>Reclamações de moradores do condomínio</t>
        </is>
      </c>
    </row>
    <row r="2" ht="30" customHeight="1">
      <c r="A2" s="10" t="inlineStr">
        <is>
          <t>Preencha as células amarelas. Os alertas solicitam conferência humana e não representam aviso automático.</t>
        </is>
      </c>
    </row>
    <row r="3"/>
    <row r="4" ht="36" customHeight="1">
      <c r="A4" s="2" t="inlineStr">
        <is>
          <t>Protocolo</t>
        </is>
      </c>
      <c r="B4" s="2" t="inlineStr">
        <is>
          <t>Condomínio</t>
        </is>
      </c>
      <c r="C4" s="2" t="inlineStr">
        <is>
          <t>Unidade</t>
        </is>
      </c>
      <c r="D4" s="2" t="inlineStr">
        <is>
          <t>Data do registro</t>
        </is>
      </c>
      <c r="E4" s="2" t="inlineStr">
        <is>
          <t>Categoria</t>
        </is>
      </c>
      <c r="F4" s="2" t="inlineStr">
        <is>
          <t>Reclamação / observações</t>
        </is>
      </c>
      <c r="G4" s="2" t="inlineStr">
        <is>
          <t>Responsável</t>
        </is>
      </c>
      <c r="H4" s="2" t="inlineStr">
        <is>
          <t>Situação</t>
        </is>
      </c>
      <c r="I4" s="2" t="inlineStr">
        <is>
          <t>Vencimento</t>
        </is>
      </c>
      <c r="J4" s="2" t="inlineStr">
        <is>
          <t>Data do retorno</t>
        </is>
      </c>
      <c r="K4" s="2" t="inlineStr">
        <is>
          <t>Retorno / solução</t>
        </is>
      </c>
      <c r="L4" s="2" t="inlineStr">
        <is>
          <t>Valor estimado (R$)</t>
        </is>
      </c>
      <c r="M4" s="2" t="inlineStr">
        <is>
          <t>Dias em aberto</t>
        </is>
      </c>
      <c r="N4" s="2" t="inlineStr">
        <is>
          <t>Conferência</t>
        </is>
      </c>
    </row>
    <row r="5" ht="34" customHeight="1">
      <c r="A5" s="11" t="inlineStr">
        <is>
          <t>REC-2026-001</t>
        </is>
      </c>
      <c r="B5" s="11" t="inlineStr">
        <is>
          <t>Condomínio Fictício Jardim das Nuvens</t>
        </is>
      </c>
      <c r="C5" s="11" t="inlineStr">
        <is>
          <t>Apto 101 - Bloco A</t>
        </is>
      </c>
      <c r="D5" s="12" t="n">
        <v>46274</v>
      </c>
      <c r="E5" s="11" t="inlineStr">
        <is>
          <t>Barulho</t>
        </is>
      </c>
      <c r="F5" s="11" t="inlineStr">
        <is>
          <t>Ruído recorrente no corredor após o horário informado.</t>
        </is>
      </c>
      <c r="G5" s="11" t="inlineStr">
        <is>
          <t>Caio Nunes (subsíndico fictício)</t>
        </is>
      </c>
      <c r="H5" s="11" t="inlineStr">
        <is>
          <t>Aberta</t>
        </is>
      </c>
      <c r="I5" s="12" t="n">
        <v>46282</v>
      </c>
      <c r="J5" s="12" t="n"/>
      <c r="K5" s="11" t="n"/>
      <c r="L5" s="22" t="n">
        <v>0</v>
      </c>
      <c r="M5" s="23">
        <f>IF(OR(A5="",D5="",H5=""),"",IFERROR(IF(OR(H5=$R$8,H5=$R$9),IF(J5="","",MAX(0,J5-D5)),MAX(0,TODAY()-D5)),""))</f>
        <v/>
      </c>
      <c r="N5" s="15">
        <f>IF(A5="","",IFERROR(IF(COUNTIF($A$5:$A$124,A5)&gt;1,"Conferir protocolo duplicado",IF(AND(B5&lt;&gt;"",C5&lt;&gt;"",D5&lt;&gt;"",E5&lt;&gt;"",F5&lt;&gt;"",COUNTIFS($B$5:$B$124,B5,$C$5:$C$124,C5,$D$5:$D$124,D5,$E$5:$E$124,E5,$F$5:$F$124,F5)&gt;1),"Conferir possível duplicidade",IF(H5="","Definir situação",IF(G5="","Definir responsável",IF(AND(H5&lt;&gt;$R$8,H5&lt;&gt;$R$9,I5=""),"Definir vencimento",IF(AND(H5=$R$8,OR(J5="",K5="")),"Registrar retorno e solução",IF(AND(H5=$R$9,K5=""),"Registrar motivo",IF(E5=$Q$9,"Conferir fluxo próprio",IF(AND(ISNUMBER(I5),I5&lt;TODAY(),H5&lt;&gt;$R$8,H5&lt;&gt;$R$9),"Prazo vencido",IF(AND(ISNUMBER(I5),I5&gt;=TODAY(),I5-TODAY()&lt;=$T$7,H5&lt;&gt;$R$8,H5&lt;&gt;$R$9),"Vence em breve","Em dia")))))))))),"Conferir datas e campos"))</f>
        <v/>
      </c>
      <c r="P5">
        <f>IF(Premissas!J4="","",Premissas!J4)</f>
        <v/>
      </c>
      <c r="Q5">
        <f>IF(Premissas!C4="","",Premissas!C4)</f>
        <v/>
      </c>
      <c r="R5">
        <f>IF(Premissas!A4="","",Premissas!A4)</f>
        <v/>
      </c>
      <c r="S5">
        <f>IF(Premissas!E4="","",Premissas!E4)</f>
        <v/>
      </c>
      <c r="T5">
        <f>Premissas!H4</f>
        <v/>
      </c>
    </row>
    <row r="6" ht="34" customHeight="1">
      <c r="A6" s="11" t="inlineStr">
        <is>
          <t>REC-2026-002</t>
        </is>
      </c>
      <c r="B6" s="11" t="inlineStr">
        <is>
          <t>Condomínio Fictício Jardim das Nuvens</t>
        </is>
      </c>
      <c r="C6" s="11" t="inlineStr">
        <is>
          <t>Apto 204 - Bloco B</t>
        </is>
      </c>
      <c r="D6" s="12" t="n">
        <v>46279</v>
      </c>
      <c r="E6" s="11" t="inlineStr">
        <is>
          <t>Manutenção</t>
        </is>
      </c>
      <c r="F6" s="11" t="inlineStr">
        <is>
          <t>Umidade aparente junto à janela da sala.</t>
        </is>
      </c>
      <c r="G6" s="11" t="inlineStr">
        <is>
          <t>Equipe Predial Fictícia</t>
        </is>
      </c>
      <c r="H6" s="11" t="inlineStr">
        <is>
          <t>Em análise</t>
        </is>
      </c>
      <c r="I6" s="12" t="n">
        <v>46285</v>
      </c>
      <c r="J6" s="12" t="n">
        <v>46281</v>
      </c>
      <c r="K6" s="11" t="inlineStr">
        <is>
          <t>Vistoria preliminar registrada; causa ainda em conferência.</t>
        </is>
      </c>
      <c r="L6" s="22" t="n">
        <v>850</v>
      </c>
      <c r="M6" s="24">
        <f>IF(OR(A6="",D6="",H6=""),"",IFERROR(IF(OR(H6=$R$8,H6=$R$9),IF(J6="","",MAX(0,J6-D6)),MAX(0,TODAY()-D6)),""))</f>
        <v/>
      </c>
      <c r="N6" s="17">
        <f>IF(A6="","",IFERROR(IF(COUNTIF($A$5:$A$124,A6)&gt;1,"Conferir protocolo duplicado",IF(AND(B6&lt;&gt;"",C6&lt;&gt;"",D6&lt;&gt;"",E6&lt;&gt;"",F6&lt;&gt;"",COUNTIFS($B$5:$B$124,B6,$C$5:$C$124,C6,$D$5:$D$124,D6,$E$5:$E$124,E6,$F$5:$F$124,F6)&gt;1),"Conferir possível duplicidade",IF(H6="","Definir situação",IF(G6="","Definir responsável",IF(AND(H6&lt;&gt;$R$8,H6&lt;&gt;$R$9,I6=""),"Definir vencimento",IF(AND(H6=$R$8,OR(J6="",K6="")),"Registrar retorno e solução",IF(AND(H6=$R$9,K6=""),"Registrar motivo",IF(E6=$Q$9,"Conferir fluxo próprio",IF(AND(ISNUMBER(I6),I6&lt;TODAY(),H6&lt;&gt;$R$8,H6&lt;&gt;$R$9),"Prazo vencido",IF(AND(ISNUMBER(I6),I6&gt;=TODAY(),I6-TODAY()&lt;=$T$7,H6&lt;&gt;$R$8,H6&lt;&gt;$R$9),"Vence em breve","Em dia")))))))))),"Conferir datas e campos"))</f>
        <v/>
      </c>
      <c r="P6">
        <f>IF(Premissas!J5="","",Premissas!J5)</f>
        <v/>
      </c>
      <c r="Q6">
        <f>IF(Premissas!C5="","",Premissas!C5)</f>
        <v/>
      </c>
      <c r="R6">
        <f>IF(Premissas!A5="","",Premissas!A5)</f>
        <v/>
      </c>
      <c r="S6">
        <f>IF(Premissas!E5="","",Premissas!E5)</f>
        <v/>
      </c>
      <c r="T6">
        <f>Premissas!H5</f>
        <v/>
      </c>
    </row>
    <row r="7" ht="34" customHeight="1">
      <c r="A7" s="11" t="inlineStr">
        <is>
          <t>REC-2026-003</t>
        </is>
      </c>
      <c r="B7" s="11" t="inlineStr">
        <is>
          <t>Residencial Fictício Horizonte Azul</t>
        </is>
      </c>
      <c r="C7" s="11" t="inlineStr">
        <is>
          <t>Apto 305 - Torre Única</t>
        </is>
      </c>
      <c r="D7" s="12" t="n">
        <v>46278</v>
      </c>
      <c r="E7" s="11" t="inlineStr">
        <is>
          <t>Convivência</t>
        </is>
      </c>
      <c r="F7" s="11" t="inlineStr">
        <is>
          <t>Objetos pessoais deixados no corredor da unidade.</t>
        </is>
      </c>
      <c r="G7" s="11" t="inlineStr">
        <is>
          <t>Marina Lopes (síndica fictícia)</t>
        </is>
      </c>
      <c r="H7" s="11" t="inlineStr">
        <is>
          <t>Aguardando morador</t>
        </is>
      </c>
      <c r="I7" s="12" t="n">
        <v>46288</v>
      </c>
      <c r="J7" s="12" t="n">
        <v>46280</v>
      </c>
      <c r="K7" s="11" t="inlineStr">
        <is>
          <t>Foram solicitadas informações adicionais ao morador fictício.</t>
        </is>
      </c>
      <c r="L7" s="22" t="n"/>
      <c r="M7" s="23">
        <f>IF(OR(A7="",D7="",H7=""),"",IFERROR(IF(OR(H7=$R$8,H7=$R$9),IF(J7="","",MAX(0,J7-D7)),MAX(0,TODAY()-D7)),""))</f>
        <v/>
      </c>
      <c r="N7" s="15">
        <f>IF(A7="","",IFERROR(IF(COUNTIF($A$5:$A$124,A7)&gt;1,"Conferir protocolo duplicado",IF(AND(B7&lt;&gt;"",C7&lt;&gt;"",D7&lt;&gt;"",E7&lt;&gt;"",F7&lt;&gt;"",COUNTIFS($B$5:$B$124,B7,$C$5:$C$124,C7,$D$5:$D$124,D7,$E$5:$E$124,E7,$F$5:$F$124,F7)&gt;1),"Conferir possível duplicidade",IF(H7="","Definir situação",IF(G7="","Definir responsável",IF(AND(H7&lt;&gt;$R$8,H7&lt;&gt;$R$9,I7=""),"Definir vencimento",IF(AND(H7=$R$8,OR(J7="",K7="")),"Registrar retorno e solução",IF(AND(H7=$R$9,K7=""),"Registrar motivo",IF(E7=$Q$9,"Conferir fluxo próprio",IF(AND(ISNUMBER(I7),I7&lt;TODAY(),H7&lt;&gt;$R$8,H7&lt;&gt;$R$9),"Prazo vencido",IF(AND(ISNUMBER(I7),I7&gt;=TODAY(),I7-TODAY()&lt;=$T$7,H7&lt;&gt;$R$8,H7&lt;&gt;$R$9),"Vence em breve","Em dia")))))))))),"Conferir datas e campos"))</f>
        <v/>
      </c>
      <c r="P7">
        <f>IF(Premissas!J6="","",Premissas!J6)</f>
        <v/>
      </c>
      <c r="Q7">
        <f>IF(Premissas!C6="","",Premissas!C6)</f>
        <v/>
      </c>
      <c r="R7">
        <f>IF(Premissas!A6="","",Premissas!A6)</f>
        <v/>
      </c>
      <c r="S7">
        <f>IF(Premissas!E6="","",Premissas!E6)</f>
        <v/>
      </c>
      <c r="T7">
        <f>Premissas!H6</f>
        <v/>
      </c>
    </row>
    <row r="8" ht="34" customHeight="1">
      <c r="A8" s="11" t="inlineStr">
        <is>
          <t>REC-2026-004</t>
        </is>
      </c>
      <c r="B8" s="11" t="inlineStr">
        <is>
          <t>Residencial Fictício Horizonte Azul</t>
        </is>
      </c>
      <c r="C8" s="11" t="inlineStr">
        <is>
          <t>Apto 112 - Torre Única</t>
        </is>
      </c>
      <c r="D8" s="12" t="n">
        <v>46264</v>
      </c>
      <c r="E8" s="11" t="inlineStr">
        <is>
          <t>Limpeza</t>
        </is>
      </c>
      <c r="F8" s="11" t="inlineStr">
        <is>
          <t>Resíduo observado próximo ao abrigo de bicicletas.</t>
        </is>
      </c>
      <c r="G8" s="11" t="inlineStr">
        <is>
          <t>Equipe Predial Fictícia</t>
        </is>
      </c>
      <c r="H8" s="11" t="inlineStr">
        <is>
          <t>Concluída</t>
        </is>
      </c>
      <c r="I8" s="12" t="n">
        <v>46272</v>
      </c>
      <c r="J8" s="12" t="n">
        <v>46271</v>
      </c>
      <c r="K8" s="11" t="inlineStr">
        <is>
          <t>Local limpo e rotina interna conferida.</t>
        </is>
      </c>
      <c r="L8" s="22" t="n">
        <v>120</v>
      </c>
      <c r="M8" s="24">
        <f>IF(OR(A8="",D8="",H8=""),"",IFERROR(IF(OR(H8=$R$8,H8=$R$9),IF(J8="","",MAX(0,J8-D8)),MAX(0,TODAY()-D8)),""))</f>
        <v/>
      </c>
      <c r="N8" s="17">
        <f>IF(A8="","",IFERROR(IF(COUNTIF($A$5:$A$124,A8)&gt;1,"Conferir protocolo duplicado",IF(AND(B8&lt;&gt;"",C8&lt;&gt;"",D8&lt;&gt;"",E8&lt;&gt;"",F8&lt;&gt;"",COUNTIFS($B$5:$B$124,B8,$C$5:$C$124,C8,$D$5:$D$124,D8,$E$5:$E$124,E8,$F$5:$F$124,F8)&gt;1),"Conferir possível duplicidade",IF(H8="","Definir situação",IF(G8="","Definir responsável",IF(AND(H8&lt;&gt;$R$8,H8&lt;&gt;$R$9,I8=""),"Definir vencimento",IF(AND(H8=$R$8,OR(J8="",K8="")),"Registrar retorno e solução",IF(AND(H8=$R$9,K8=""),"Registrar motivo",IF(E8=$Q$9,"Conferir fluxo próprio",IF(AND(ISNUMBER(I8),I8&lt;TODAY(),H8&lt;&gt;$R$8,H8&lt;&gt;$R$9),"Prazo vencido",IF(AND(ISNUMBER(I8),I8&gt;=TODAY(),I8-TODAY()&lt;=$T$7,H8&lt;&gt;$R$8,H8&lt;&gt;$R$9),"Vence em breve","Em dia")))))))))),"Conferir datas e campos"))</f>
        <v/>
      </c>
      <c r="P8">
        <f>IF(Premissas!J7="","",Premissas!J7)</f>
        <v/>
      </c>
      <c r="Q8">
        <f>IF(Premissas!C7="","",Premissas!C7)</f>
        <v/>
      </c>
      <c r="R8">
        <f>IF(Premissas!A7="","",Premissas!A7)</f>
        <v/>
      </c>
      <c r="S8">
        <f>IF(Premissas!E7="","",Premissas!E7)</f>
        <v/>
      </c>
      <c r="T8">
        <f>""</f>
        <v/>
      </c>
    </row>
    <row r="9" ht="34" customHeight="1">
      <c r="A9" s="11" t="inlineStr">
        <is>
          <t>REC-2026-005</t>
        </is>
      </c>
      <c r="B9" s="11" t="inlineStr">
        <is>
          <t>Edifício Fictício Vila do Sol</t>
        </is>
      </c>
      <c r="C9" s="11" t="inlineStr">
        <is>
          <t>Apto 702 - Bloco A</t>
        </is>
      </c>
      <c r="D9" s="12" t="n">
        <v>46184</v>
      </c>
      <c r="E9" s="11" t="inlineStr">
        <is>
          <t>Manutenção</t>
        </is>
      </c>
      <c r="F9" s="11" t="inlineStr">
        <is>
          <t>Infiltração relatada em área próxima à cobertura.</t>
        </is>
      </c>
      <c r="G9" s="11" t="inlineStr">
        <is>
          <t>Administradora Modelo Fictícia</t>
        </is>
      </c>
      <c r="H9" s="11" t="inlineStr">
        <is>
          <t>Concluída</t>
        </is>
      </c>
      <c r="I9" s="12" t="n">
        <v>46274</v>
      </c>
      <c r="J9" s="12" t="n">
        <v>46264</v>
      </c>
      <c r="K9" s="11" t="inlineStr">
        <is>
          <t>Reparo fictício concluído e retorno registrado.</t>
        </is>
      </c>
      <c r="L9" s="22" t="n">
        <v>50000</v>
      </c>
      <c r="M9" s="23">
        <f>IF(OR(A9="",D9="",H9=""),"",IFERROR(IF(OR(H9=$R$8,H9=$R$9),IF(J9="","",MAX(0,J9-D9)),MAX(0,TODAY()-D9)),""))</f>
        <v/>
      </c>
      <c r="N9" s="15">
        <f>IF(A9="","",IFERROR(IF(COUNTIF($A$5:$A$124,A9)&gt;1,"Conferir protocolo duplicado",IF(AND(B9&lt;&gt;"",C9&lt;&gt;"",D9&lt;&gt;"",E9&lt;&gt;"",F9&lt;&gt;"",COUNTIFS($B$5:$B$124,B9,$C$5:$C$124,C9,$D$5:$D$124,D9,$E$5:$E$124,E9,$F$5:$F$124,F9)&gt;1),"Conferir possível duplicidade",IF(H9="","Definir situação",IF(G9="","Definir responsável",IF(AND(H9&lt;&gt;$R$8,H9&lt;&gt;$R$9,I9=""),"Definir vencimento",IF(AND(H9=$R$8,OR(J9="",K9="")),"Registrar retorno e solução",IF(AND(H9=$R$9,K9=""),"Registrar motivo",IF(E9=$Q$9,"Conferir fluxo próprio",IF(AND(ISNUMBER(I9),I9&lt;TODAY(),H9&lt;&gt;$R$8,H9&lt;&gt;$R$9),"Prazo vencido",IF(AND(ISNUMBER(I9),I9&gt;=TODAY(),I9-TODAY()&lt;=$T$7,H9&lt;&gt;$R$8,H9&lt;&gt;$R$9),"Vence em breve","Em dia")))))))))),"Conferir datas e campos"))</f>
        <v/>
      </c>
      <c r="P9">
        <f>IF(Premissas!J8="","",Premissas!J8)</f>
        <v/>
      </c>
      <c r="Q9">
        <f>IF(Premissas!C8="","",Premissas!C8)</f>
        <v/>
      </c>
      <c r="R9">
        <f>IF(Premissas!A8="","",Premissas!A8)</f>
        <v/>
      </c>
      <c r="S9">
        <f>IF(Premissas!E8="","",Premissas!E8)</f>
        <v/>
      </c>
      <c r="T9">
        <f>""</f>
        <v/>
      </c>
    </row>
    <row r="10" ht="34" customHeight="1">
      <c r="A10" s="11" t="inlineStr">
        <is>
          <t>REC-2026-006</t>
        </is>
      </c>
      <c r="B10" s="11" t="inlineStr">
        <is>
          <t>Edifício Fictício Vila do Sol</t>
        </is>
      </c>
      <c r="C10" s="11" t="inlineStr">
        <is>
          <t>Apto 303 - Bloco B</t>
        </is>
      </c>
      <c r="D10" s="12" t="n">
        <v>46283</v>
      </c>
      <c r="E10" s="11" t="inlineStr">
        <is>
          <t>Área comum</t>
        </is>
      </c>
      <c r="F10" s="11" t="inlineStr">
        <is>
          <t>Iluminação oscilando no corredor do terceiro pavimento.</t>
        </is>
      </c>
      <c r="G10" s="11" t="n"/>
      <c r="H10" s="11" t="inlineStr">
        <is>
          <t>Aberta</t>
        </is>
      </c>
      <c r="I10" s="12" t="n">
        <v>46373</v>
      </c>
      <c r="J10" s="12" t="n"/>
      <c r="K10" s="11" t="n"/>
      <c r="L10" s="22" t="n">
        <v>300</v>
      </c>
      <c r="M10" s="24">
        <f>IF(OR(A10="",D10="",H10=""),"",IFERROR(IF(OR(H10=$R$8,H10=$R$9),IF(J10="","",MAX(0,J10-D10)),MAX(0,TODAY()-D10)),""))</f>
        <v/>
      </c>
      <c r="N10" s="17">
        <f>IF(A10="","",IFERROR(IF(COUNTIF($A$5:$A$124,A10)&gt;1,"Conferir protocolo duplicado",IF(AND(B10&lt;&gt;"",C10&lt;&gt;"",D10&lt;&gt;"",E10&lt;&gt;"",F10&lt;&gt;"",COUNTIFS($B$5:$B$124,B10,$C$5:$C$124,C10,$D$5:$D$124,D10,$E$5:$E$124,E10,$F$5:$F$124,F10)&gt;1),"Conferir possível duplicidade",IF(H10="","Definir situação",IF(G10="","Definir responsável",IF(AND(H10&lt;&gt;$R$8,H10&lt;&gt;$R$9,I10=""),"Definir vencimento",IF(AND(H10=$R$8,OR(J10="",K10="")),"Registrar retorno e solução",IF(AND(H10=$R$9,K10=""),"Registrar motivo",IF(E10=$Q$9,"Conferir fluxo próprio",IF(AND(ISNUMBER(I10),I10&lt;TODAY(),H10&lt;&gt;$R$8,H10&lt;&gt;$R$9),"Prazo vencido",IF(AND(ISNUMBER(I10),I10&gt;=TODAY(),I10-TODAY()&lt;=$T$7,H10&lt;&gt;$R$8,H10&lt;&gt;$R$9),"Vence em breve","Em dia")))))))))),"Conferir datas e campos"))</f>
        <v/>
      </c>
      <c r="P10">
        <f>IF(Premissas!J9="","",Premissas!J9)</f>
        <v/>
      </c>
      <c r="Q10">
        <f>IF(Premissas!C9="","",Premissas!C9)</f>
        <v/>
      </c>
      <c r="R10">
        <f>""</f>
        <v/>
      </c>
      <c r="S10">
        <f>IF(Premissas!E9="","",Premissas!E9)</f>
        <v/>
      </c>
      <c r="T10">
        <f>""</f>
        <v/>
      </c>
    </row>
    <row r="11" ht="34" customHeight="1">
      <c r="A11" s="11" t="inlineStr">
        <is>
          <t>REC-2026-007</t>
        </is>
      </c>
      <c r="B11" s="11" t="inlineStr">
        <is>
          <t>Condomínio Fictício Jardim das Nuvens</t>
        </is>
      </c>
      <c r="C11" s="11" t="inlineStr">
        <is>
          <t>Apto 401 - Bloco A</t>
        </is>
      </c>
      <c r="D11" s="12" t="n">
        <v>46269</v>
      </c>
      <c r="E11" s="11" t="inlineStr">
        <is>
          <t>Outros</t>
        </is>
      </c>
      <c r="F11" s="11" t="inlineStr">
        <is>
          <t>Solicitação sobre identificação de encomenda sem referência suficiente.</t>
        </is>
      </c>
      <c r="G11" s="11" t="inlineStr">
        <is>
          <t>Administradora Modelo Fictícia</t>
        </is>
      </c>
      <c r="H11" s="11" t="inlineStr">
        <is>
          <t>Cancelada</t>
        </is>
      </c>
      <c r="I11" s="12" t="n">
        <v>46274</v>
      </c>
      <c r="J11" s="12" t="n">
        <v>46270</v>
      </c>
      <c r="K11" s="11" t="inlineStr">
        <is>
          <t>Registro cancelado por falta de elementos para identificação.</t>
        </is>
      </c>
      <c r="L11" s="22" t="n"/>
      <c r="M11" s="23">
        <f>IF(OR(A11="",D11="",H11=""),"",IFERROR(IF(OR(H11=$R$8,H11=$R$9),IF(J11="","",MAX(0,J11-D11)),MAX(0,TODAY()-D11)),""))</f>
        <v/>
      </c>
      <c r="N11" s="15">
        <f>IF(A11="","",IFERROR(IF(COUNTIF($A$5:$A$124,A11)&gt;1,"Conferir protocolo duplicado",IF(AND(B11&lt;&gt;"",C11&lt;&gt;"",D11&lt;&gt;"",E11&lt;&gt;"",F11&lt;&gt;"",COUNTIFS($B$5:$B$124,B11,$C$5:$C$124,C11,$D$5:$D$124,D11,$E$5:$E$124,E11,$F$5:$F$124,F11)&gt;1),"Conferir possível duplicidade",IF(H11="","Definir situação",IF(G11="","Definir responsável",IF(AND(H11&lt;&gt;$R$8,H11&lt;&gt;$R$9,I11=""),"Definir vencimento",IF(AND(H11=$R$8,OR(J11="",K11="")),"Registrar retorno e solução",IF(AND(H11=$R$9,K11=""),"Registrar motivo",IF(E11=$Q$9,"Conferir fluxo próprio",IF(AND(ISNUMBER(I11),I11&lt;TODAY(),H11&lt;&gt;$R$8,H11&lt;&gt;$R$9),"Prazo vencido",IF(AND(ISNUMBER(I11),I11&gt;=TODAY(),I11-TODAY()&lt;=$T$7,H11&lt;&gt;$R$8,H11&lt;&gt;$R$9),"Vence em breve","Em dia")))))))))),"Conferir datas e campos"))</f>
        <v/>
      </c>
      <c r="P11">
        <f>IF(Premissas!J10="","",Premissas!J10)</f>
        <v/>
      </c>
      <c r="Q11">
        <f>IF(Premissas!C10="","",Premissas!C10)</f>
        <v/>
      </c>
      <c r="R11">
        <f>""</f>
        <v/>
      </c>
      <c r="S11">
        <f>IF(Premissas!E10="","",Premissas!E10)</f>
        <v/>
      </c>
      <c r="T11">
        <f>""</f>
        <v/>
      </c>
    </row>
    <row r="12" ht="34" customHeight="1">
      <c r="A12" s="11" t="inlineStr">
        <is>
          <t>REC-2026-008</t>
        </is>
      </c>
      <c r="B12" s="11" t="inlineStr">
        <is>
          <t>Residencial Fictício Horizonte Azul</t>
        </is>
      </c>
      <c r="C12" s="11" t="inlineStr">
        <is>
          <t>Apto 208 - Torre Única</t>
        </is>
      </c>
      <c r="D12" s="12" t="n">
        <v>46282</v>
      </c>
      <c r="E12" s="11" t="inlineStr">
        <is>
          <t>Elevador</t>
        </is>
      </c>
      <c r="F12" s="11" t="inlineStr">
        <is>
          <t>Demora eventual relatada no atendimento do elevador social.</t>
        </is>
      </c>
      <c r="G12" s="11" t="inlineStr">
        <is>
          <t>Equipe Predial Fictícia</t>
        </is>
      </c>
      <c r="H12" s="11" t="inlineStr">
        <is>
          <t>Em análise</t>
        </is>
      </c>
      <c r="I12" s="12" t="n">
        <v>46286</v>
      </c>
      <c r="J12" s="12" t="n">
        <v>46283</v>
      </c>
      <c r="K12" s="11" t="inlineStr">
        <is>
          <t>Horários informados foram anotados para conferência local.</t>
        </is>
      </c>
      <c r="L12" s="22" t="n">
        <v>450</v>
      </c>
      <c r="M12" s="24">
        <f>IF(OR(A12="",D12="",H12=""),"",IFERROR(IF(OR(H12=$R$8,H12=$R$9),IF(J12="","",MAX(0,J12-D12)),MAX(0,TODAY()-D12)),""))</f>
        <v/>
      </c>
      <c r="N12" s="17">
        <f>IF(A12="","",IFERROR(IF(COUNTIF($A$5:$A$124,A12)&gt;1,"Conferir protocolo duplicado",IF(AND(B12&lt;&gt;"",C12&lt;&gt;"",D12&lt;&gt;"",E12&lt;&gt;"",F12&lt;&gt;"",COUNTIFS($B$5:$B$124,B12,$C$5:$C$124,C12,$D$5:$D$124,D12,$E$5:$E$124,E12,$F$5:$F$124,F12)&gt;1),"Conferir possível duplicidade",IF(H12="","Definir situação",IF(G12="","Definir responsável",IF(AND(H12&lt;&gt;$R$8,H12&lt;&gt;$R$9,I12=""),"Definir vencimento",IF(AND(H12=$R$8,OR(J12="",K12="")),"Registrar retorno e solução",IF(AND(H12=$R$9,K12=""),"Registrar motivo",IF(E12=$Q$9,"Conferir fluxo próprio",IF(AND(ISNUMBER(I12),I12&lt;TODAY(),H12&lt;&gt;$R$8,H12&lt;&gt;$R$9),"Prazo vencido",IF(AND(ISNUMBER(I12),I12&gt;=TODAY(),I12-TODAY()&lt;=$T$7,H12&lt;&gt;$R$8,H12&lt;&gt;$R$9),"Vence em breve","Em dia")))))))))),"Conferir datas e campos"))</f>
        <v/>
      </c>
      <c r="P12">
        <f>IF(Premissas!J11="","",Premissas!J11)</f>
        <v/>
      </c>
      <c r="Q12">
        <f>IF(Premissas!C11="","",Premissas!C11)</f>
        <v/>
      </c>
      <c r="R12">
        <f>""</f>
        <v/>
      </c>
      <c r="S12">
        <f>IF(Premissas!E11="","",Premissas!E11)</f>
        <v/>
      </c>
      <c r="T12">
        <f>""</f>
        <v/>
      </c>
    </row>
    <row r="13" ht="34" customHeight="1">
      <c r="A13" s="11" t="inlineStr">
        <is>
          <t>REC-2026-009</t>
        </is>
      </c>
      <c r="B13" s="11" t="inlineStr">
        <is>
          <t>Edifício Fictício Vila do Sol</t>
        </is>
      </c>
      <c r="C13" s="11" t="inlineStr">
        <is>
          <t>Apto 104 - Bloco A</t>
        </is>
      </c>
      <c r="D13" s="12" t="n">
        <v>46283</v>
      </c>
      <c r="E13" s="11" t="inlineStr">
        <is>
          <t>Segurança</t>
        </is>
      </c>
      <c r="F13" s="11" t="inlineStr">
        <is>
          <t>Portão da garagem permaneceu aberto além do tempo esperado.</t>
        </is>
      </c>
      <c r="G13" s="11" t="inlineStr">
        <is>
          <t>Marina Lopes (síndica fictícia)</t>
        </is>
      </c>
      <c r="H13" s="11" t="inlineStr">
        <is>
          <t>Aberta</t>
        </is>
      </c>
      <c r="I13" s="12" t="n">
        <v>46285</v>
      </c>
      <c r="J13" s="12" t="n"/>
      <c r="K13" s="11" t="n"/>
      <c r="L13" s="22" t="n"/>
      <c r="M13" s="23">
        <f>IF(OR(A13="",D13="",H13=""),"",IFERROR(IF(OR(H13=$R$8,H13=$R$9),IF(J13="","",MAX(0,J13-D13)),MAX(0,TODAY()-D13)),""))</f>
        <v/>
      </c>
      <c r="N13" s="15">
        <f>IF(A13="","",IFERROR(IF(COUNTIF($A$5:$A$124,A13)&gt;1,"Conferir protocolo duplicado",IF(AND(B13&lt;&gt;"",C13&lt;&gt;"",D13&lt;&gt;"",E13&lt;&gt;"",F13&lt;&gt;"",COUNTIFS($B$5:$B$124,B13,$C$5:$C$124,C13,$D$5:$D$124,D13,$E$5:$E$124,E13,$F$5:$F$124,F13)&gt;1),"Conferir possível duplicidade",IF(H13="","Definir situação",IF(G13="","Definir responsável",IF(AND(H13&lt;&gt;$R$8,H13&lt;&gt;$R$9,I13=""),"Definir vencimento",IF(AND(H13=$R$8,OR(J13="",K13="")),"Registrar retorno e solução",IF(AND(H13=$R$9,K13=""),"Registrar motivo",IF(E13=$Q$9,"Conferir fluxo próprio",IF(AND(ISNUMBER(I13),I13&lt;TODAY(),H13&lt;&gt;$R$8,H13&lt;&gt;$R$9),"Prazo vencido",IF(AND(ISNUMBER(I13),I13&gt;=TODAY(),I13-TODAY()&lt;=$T$7,H13&lt;&gt;$R$8,H13&lt;&gt;$R$9),"Vence em breve","Em dia")))))))))),"Conferir datas e campos"))</f>
        <v/>
      </c>
      <c r="P13">
        <f>IF(Premissas!J12="","",Premissas!J12)</f>
        <v/>
      </c>
      <c r="Q13">
        <f>""</f>
        <v/>
      </c>
      <c r="R13">
        <f>""</f>
        <v/>
      </c>
      <c r="S13">
        <f>IF(Premissas!E12="","",Premissas!E12)</f>
        <v/>
      </c>
      <c r="T13">
        <f>""</f>
        <v/>
      </c>
    </row>
    <row r="14" ht="34" customHeight="1">
      <c r="A14" s="11" t="inlineStr">
        <is>
          <t>REC-2026-010</t>
        </is>
      </c>
      <c r="B14" s="11" t="inlineStr">
        <is>
          <t>Condomínio Fictício Jardim das Nuvens</t>
        </is>
      </c>
      <c r="C14" s="11" t="inlineStr">
        <is>
          <t>Apto 506 - Bloco B</t>
        </is>
      </c>
      <c r="D14" s="12" t="n">
        <v>46276</v>
      </c>
      <c r="E14" s="11" t="inlineStr">
        <is>
          <t>Área comum</t>
        </is>
      </c>
      <c r="F14" s="11" t="inlineStr">
        <is>
          <t>Banco da área de convivência apresentou peça solta.</t>
        </is>
      </c>
      <c r="G14" s="11" t="inlineStr">
        <is>
          <t>Conselho Consultivo Fictício</t>
        </is>
      </c>
      <c r="H14" s="11" t="inlineStr">
        <is>
          <t>Concluída</t>
        </is>
      </c>
      <c r="I14" s="12" t="n">
        <v>46281</v>
      </c>
      <c r="J14" s="12" t="n">
        <v>46280</v>
      </c>
      <c r="K14" s="11" t="inlineStr">
        <is>
          <t>Peça fictícia ajustada e condição visual conferida.</t>
        </is>
      </c>
      <c r="L14" s="22" t="n">
        <v>180</v>
      </c>
      <c r="M14" s="24">
        <f>IF(OR(A14="",D14="",H14=""),"",IFERROR(IF(OR(H14=$R$8,H14=$R$9),IF(J14="","",MAX(0,J14-D14)),MAX(0,TODAY()-D14)),""))</f>
        <v/>
      </c>
      <c r="N14" s="17">
        <f>IF(A14="","",IFERROR(IF(COUNTIF($A$5:$A$124,A14)&gt;1,"Conferir protocolo duplicado",IF(AND(B14&lt;&gt;"",C14&lt;&gt;"",D14&lt;&gt;"",E14&lt;&gt;"",F14&lt;&gt;"",COUNTIFS($B$5:$B$124,B14,$C$5:$C$124,C14,$D$5:$D$124,D14,$E$5:$E$124,E14,$F$5:$F$124,F14)&gt;1),"Conferir possível duplicidade",IF(H14="","Definir situação",IF(G14="","Definir responsável",IF(AND(H14&lt;&gt;$R$8,H14&lt;&gt;$R$9,I14=""),"Definir vencimento",IF(AND(H14=$R$8,OR(J14="",K14="")),"Registrar retorno e solução",IF(AND(H14=$R$9,K14=""),"Registrar motivo",IF(E14=$Q$9,"Conferir fluxo próprio",IF(AND(ISNUMBER(I14),I14&lt;TODAY(),H14&lt;&gt;$R$8,H14&lt;&gt;$R$9),"Prazo vencido",IF(AND(ISNUMBER(I14),I14&gt;=TODAY(),I14-TODAY()&lt;=$T$7,H14&lt;&gt;$R$8,H14&lt;&gt;$R$9),"Vence em breve","Em dia")))))))))),"Conferir datas e campos"))</f>
        <v/>
      </c>
      <c r="P14">
        <f>IF(Premissas!J13="","",Premissas!J13)</f>
        <v/>
      </c>
      <c r="Q14">
        <f>""</f>
        <v/>
      </c>
      <c r="R14">
        <f>""</f>
        <v/>
      </c>
      <c r="S14">
        <f>IF(Premissas!E13="","",Premissas!E13)</f>
        <v/>
      </c>
      <c r="T14">
        <f>""</f>
        <v/>
      </c>
    </row>
    <row r="15" ht="34" customHeight="1">
      <c r="A15" s="11" t="n"/>
      <c r="B15" s="11" t="n"/>
      <c r="C15" s="11" t="n"/>
      <c r="D15" s="12" t="n"/>
      <c r="E15" s="11" t="n"/>
      <c r="F15" s="11" t="n"/>
      <c r="G15" s="11" t="n"/>
      <c r="H15" s="11" t="n"/>
      <c r="I15" s="12" t="n"/>
      <c r="J15" s="12" t="n"/>
      <c r="K15" s="11" t="n"/>
      <c r="L15" s="22" t="n"/>
      <c r="M15" s="23">
        <f>IF(OR(A15="",D15="",H15=""),"",IFERROR(IF(OR(H15=$R$8,H15=$R$9),IF(J15="","",MAX(0,J15-D15)),MAX(0,TODAY()-D15)),""))</f>
        <v/>
      </c>
      <c r="N15" s="15">
        <f>IF(A15="","",IFERROR(IF(COUNTIF($A$5:$A$124,A15)&gt;1,"Conferir protocolo duplicado",IF(AND(B15&lt;&gt;"",C15&lt;&gt;"",D15&lt;&gt;"",E15&lt;&gt;"",F15&lt;&gt;"",COUNTIFS($B$5:$B$124,B15,$C$5:$C$124,C15,$D$5:$D$124,D15,$E$5:$E$124,E15,$F$5:$F$124,F15)&gt;1),"Conferir possível duplicidade",IF(H15="","Definir situação",IF(G15="","Definir responsável",IF(AND(H15&lt;&gt;$R$8,H15&lt;&gt;$R$9,I15=""),"Definir vencimento",IF(AND(H15=$R$8,OR(J15="",K15="")),"Registrar retorno e solução",IF(AND(H15=$R$9,K15=""),"Registrar motivo",IF(E15=$Q$9,"Conferir fluxo próprio",IF(AND(ISNUMBER(I15),I15&lt;TODAY(),H15&lt;&gt;$R$8,H15&lt;&gt;$R$9),"Prazo vencido",IF(AND(ISNUMBER(I15),I15&gt;=TODAY(),I15-TODAY()&lt;=$T$7,H15&lt;&gt;$R$8,H15&lt;&gt;$R$9),"Vence em breve","Em dia")))))))))),"Conferir datas e campos"))</f>
        <v/>
      </c>
      <c r="P15">
        <f>IF(Premissas!J14="","",Premissas!J14)</f>
        <v/>
      </c>
      <c r="Q15">
        <f>""</f>
        <v/>
      </c>
      <c r="R15">
        <f>""</f>
        <v/>
      </c>
      <c r="S15">
        <f>IF(Premissas!E14="","",Premissas!E14)</f>
        <v/>
      </c>
      <c r="T15">
        <f>""</f>
        <v/>
      </c>
    </row>
    <row r="16" ht="34" customHeight="1">
      <c r="A16" s="11" t="n"/>
      <c r="B16" s="11" t="n"/>
      <c r="C16" s="11" t="n"/>
      <c r="D16" s="12" t="n"/>
      <c r="E16" s="11" t="n"/>
      <c r="F16" s="11" t="n"/>
      <c r="G16" s="11" t="n"/>
      <c r="H16" s="11" t="n"/>
      <c r="I16" s="12" t="n"/>
      <c r="J16" s="12" t="n"/>
      <c r="K16" s="11" t="n"/>
      <c r="L16" s="22" t="n"/>
      <c r="M16" s="24">
        <f>IF(OR(A16="",D16="",H16=""),"",IFERROR(IF(OR(H16=$R$8,H16=$R$9),IF(J16="","",MAX(0,J16-D16)),MAX(0,TODAY()-D16)),""))</f>
        <v/>
      </c>
      <c r="N16" s="17">
        <f>IF(A16="","",IFERROR(IF(COUNTIF($A$5:$A$124,A16)&gt;1,"Conferir protocolo duplicado",IF(AND(B16&lt;&gt;"",C16&lt;&gt;"",D16&lt;&gt;"",E16&lt;&gt;"",F16&lt;&gt;"",COUNTIFS($B$5:$B$124,B16,$C$5:$C$124,C16,$D$5:$D$124,D16,$E$5:$E$124,E16,$F$5:$F$124,F16)&gt;1),"Conferir possível duplicidade",IF(H16="","Definir situação",IF(G16="","Definir responsável",IF(AND(H16&lt;&gt;$R$8,H16&lt;&gt;$R$9,I16=""),"Definir vencimento",IF(AND(H16=$R$8,OR(J16="",K16="")),"Registrar retorno e solução",IF(AND(H16=$R$9,K16=""),"Registrar motivo",IF(E16=$Q$9,"Conferir fluxo próprio",IF(AND(ISNUMBER(I16),I16&lt;TODAY(),H16&lt;&gt;$R$8,H16&lt;&gt;$R$9),"Prazo vencido",IF(AND(ISNUMBER(I16),I16&gt;=TODAY(),I16-TODAY()&lt;=$T$7,H16&lt;&gt;$R$8,H16&lt;&gt;$R$9),"Vence em breve","Em dia")))))))))),"Conferir datas e campos"))</f>
        <v/>
      </c>
      <c r="P16">
        <f>IF(Premissas!J15="","",Premissas!J15)</f>
        <v/>
      </c>
      <c r="Q16">
        <f>""</f>
        <v/>
      </c>
      <c r="R16">
        <f>""</f>
        <v/>
      </c>
      <c r="S16">
        <f>IF(Premissas!E15="","",Premissas!E15)</f>
        <v/>
      </c>
      <c r="T16">
        <f>""</f>
        <v/>
      </c>
    </row>
    <row r="17" ht="34" customHeight="1">
      <c r="A17" s="11" t="n"/>
      <c r="B17" s="11" t="n"/>
      <c r="C17" s="11" t="n"/>
      <c r="D17" s="12" t="n"/>
      <c r="E17" s="11" t="n"/>
      <c r="F17" s="11" t="n"/>
      <c r="G17" s="11" t="n"/>
      <c r="H17" s="11" t="n"/>
      <c r="I17" s="12" t="n"/>
      <c r="J17" s="12" t="n"/>
      <c r="K17" s="11" t="n"/>
      <c r="L17" s="22" t="n"/>
      <c r="M17" s="23">
        <f>IF(OR(A17="",D17="",H17=""),"",IFERROR(IF(OR(H17=$R$8,H17=$R$9),IF(J17="","",MAX(0,J17-D17)),MAX(0,TODAY()-D17)),""))</f>
        <v/>
      </c>
      <c r="N17" s="15">
        <f>IF(A17="","",IFERROR(IF(COUNTIF($A$5:$A$124,A17)&gt;1,"Conferir protocolo duplicado",IF(AND(B17&lt;&gt;"",C17&lt;&gt;"",D17&lt;&gt;"",E17&lt;&gt;"",F17&lt;&gt;"",COUNTIFS($B$5:$B$124,B17,$C$5:$C$124,C17,$D$5:$D$124,D17,$E$5:$E$124,E17,$F$5:$F$124,F17)&gt;1),"Conferir possível duplicidade",IF(H17="","Definir situação",IF(G17="","Definir responsável",IF(AND(H17&lt;&gt;$R$8,H17&lt;&gt;$R$9,I17=""),"Definir vencimento",IF(AND(H17=$R$8,OR(J17="",K17="")),"Registrar retorno e solução",IF(AND(H17=$R$9,K17=""),"Registrar motivo",IF(E17=$Q$9,"Conferir fluxo próprio",IF(AND(ISNUMBER(I17),I17&lt;TODAY(),H17&lt;&gt;$R$8,H17&lt;&gt;$R$9),"Prazo vencido",IF(AND(ISNUMBER(I17),I17&gt;=TODAY(),I17-TODAY()&lt;=$T$7,H17&lt;&gt;$R$8,H17&lt;&gt;$R$9),"Vence em breve","Em dia")))))))))),"Conferir datas e campos"))</f>
        <v/>
      </c>
      <c r="P17">
        <f>""</f>
        <v/>
      </c>
      <c r="Q17">
        <f>""</f>
        <v/>
      </c>
      <c r="R17">
        <f>""</f>
        <v/>
      </c>
      <c r="S17">
        <f>""</f>
        <v/>
      </c>
      <c r="T17">
        <f>""</f>
        <v/>
      </c>
    </row>
    <row r="18" ht="34" customHeight="1">
      <c r="A18" s="11" t="n"/>
      <c r="B18" s="11" t="n"/>
      <c r="C18" s="11" t="n"/>
      <c r="D18" s="12" t="n"/>
      <c r="E18" s="11" t="n"/>
      <c r="F18" s="11" t="n"/>
      <c r="G18" s="11" t="n"/>
      <c r="H18" s="11" t="n"/>
      <c r="I18" s="12" t="n"/>
      <c r="J18" s="12" t="n"/>
      <c r="K18" s="11" t="n"/>
      <c r="L18" s="22" t="n"/>
      <c r="M18" s="24">
        <f>IF(OR(A18="",D18="",H18=""),"",IFERROR(IF(OR(H18=$R$8,H18=$R$9),IF(J18="","",MAX(0,J18-D18)),MAX(0,TODAY()-D18)),""))</f>
        <v/>
      </c>
      <c r="N18" s="17">
        <f>IF(A18="","",IFERROR(IF(COUNTIF($A$5:$A$124,A18)&gt;1,"Conferir protocolo duplicado",IF(AND(B18&lt;&gt;"",C18&lt;&gt;"",D18&lt;&gt;"",E18&lt;&gt;"",F18&lt;&gt;"",COUNTIFS($B$5:$B$124,B18,$C$5:$C$124,C18,$D$5:$D$124,D18,$E$5:$E$124,E18,$F$5:$F$124,F18)&gt;1),"Conferir possível duplicidade",IF(H18="","Definir situação",IF(G18="","Definir responsável",IF(AND(H18&lt;&gt;$R$8,H18&lt;&gt;$R$9,I18=""),"Definir vencimento",IF(AND(H18=$R$8,OR(J18="",K18="")),"Registrar retorno e solução",IF(AND(H18=$R$9,K18=""),"Registrar motivo",IF(E18=$Q$9,"Conferir fluxo próprio",IF(AND(ISNUMBER(I18),I18&lt;TODAY(),H18&lt;&gt;$R$8,H18&lt;&gt;$R$9),"Prazo vencido",IF(AND(ISNUMBER(I18),I18&gt;=TODAY(),I18-TODAY()&lt;=$T$7,H18&lt;&gt;$R$8,H18&lt;&gt;$R$9),"Vence em breve","Em dia")))))))))),"Conferir datas e campos"))</f>
        <v/>
      </c>
      <c r="P18">
        <f>""</f>
        <v/>
      </c>
      <c r="Q18">
        <f>""</f>
        <v/>
      </c>
      <c r="R18">
        <f>""</f>
        <v/>
      </c>
      <c r="S18">
        <f>""</f>
        <v/>
      </c>
      <c r="T18">
        <f>""</f>
        <v/>
      </c>
    </row>
    <row r="19" ht="34" customHeight="1">
      <c r="A19" s="11" t="n"/>
      <c r="B19" s="11" t="n"/>
      <c r="C19" s="11" t="n"/>
      <c r="D19" s="12" t="n"/>
      <c r="E19" s="11" t="n"/>
      <c r="F19" s="11" t="n"/>
      <c r="G19" s="11" t="n"/>
      <c r="H19" s="11" t="n"/>
      <c r="I19" s="12" t="n"/>
      <c r="J19" s="12" t="n"/>
      <c r="K19" s="11" t="n"/>
      <c r="L19" s="22" t="n"/>
      <c r="M19" s="23">
        <f>IF(OR(A19="",D19="",H19=""),"",IFERROR(IF(OR(H19=$R$8,H19=$R$9),IF(J19="","",MAX(0,J19-D19)),MAX(0,TODAY()-D19)),""))</f>
        <v/>
      </c>
      <c r="N19" s="15">
        <f>IF(A19="","",IFERROR(IF(COUNTIF($A$5:$A$124,A19)&gt;1,"Conferir protocolo duplicado",IF(AND(B19&lt;&gt;"",C19&lt;&gt;"",D19&lt;&gt;"",E19&lt;&gt;"",F19&lt;&gt;"",COUNTIFS($B$5:$B$124,B19,$C$5:$C$124,C19,$D$5:$D$124,D19,$E$5:$E$124,E19,$F$5:$F$124,F19)&gt;1),"Conferir possível duplicidade",IF(H19="","Definir situação",IF(G19="","Definir responsável",IF(AND(H19&lt;&gt;$R$8,H19&lt;&gt;$R$9,I19=""),"Definir vencimento",IF(AND(H19=$R$8,OR(J19="",K19="")),"Registrar retorno e solução",IF(AND(H19=$R$9,K19=""),"Registrar motivo",IF(E19=$Q$9,"Conferir fluxo próprio",IF(AND(ISNUMBER(I19),I19&lt;TODAY(),H19&lt;&gt;$R$8,H19&lt;&gt;$R$9),"Prazo vencido",IF(AND(ISNUMBER(I19),I19&gt;=TODAY(),I19-TODAY()&lt;=$T$7,H19&lt;&gt;$R$8,H19&lt;&gt;$R$9),"Vence em breve","Em dia")))))))))),"Conferir datas e campos"))</f>
        <v/>
      </c>
      <c r="P19">
        <f>""</f>
        <v/>
      </c>
      <c r="Q19">
        <f>""</f>
        <v/>
      </c>
      <c r="R19">
        <f>""</f>
        <v/>
      </c>
      <c r="S19">
        <f>""</f>
        <v/>
      </c>
      <c r="T19">
        <f>""</f>
        <v/>
      </c>
    </row>
    <row r="20" ht="34" customHeight="1">
      <c r="A20" s="11" t="n"/>
      <c r="B20" s="11" t="n"/>
      <c r="C20" s="11" t="n"/>
      <c r="D20" s="12" t="n"/>
      <c r="E20" s="11" t="n"/>
      <c r="F20" s="11" t="n"/>
      <c r="G20" s="11" t="n"/>
      <c r="H20" s="11" t="n"/>
      <c r="I20" s="12" t="n"/>
      <c r="J20" s="12" t="n"/>
      <c r="K20" s="11" t="n"/>
      <c r="L20" s="22" t="n"/>
      <c r="M20" s="24">
        <f>IF(OR(A20="",D20="",H20=""),"",IFERROR(IF(OR(H20=$R$8,H20=$R$9),IF(J20="","",MAX(0,J20-D20)),MAX(0,TODAY()-D20)),""))</f>
        <v/>
      </c>
      <c r="N20" s="17">
        <f>IF(A20="","",IFERROR(IF(COUNTIF($A$5:$A$124,A20)&gt;1,"Conferir protocolo duplicado",IF(AND(B20&lt;&gt;"",C20&lt;&gt;"",D20&lt;&gt;"",E20&lt;&gt;"",F20&lt;&gt;"",COUNTIFS($B$5:$B$124,B20,$C$5:$C$124,C20,$D$5:$D$124,D20,$E$5:$E$124,E20,$F$5:$F$124,F20)&gt;1),"Conferir possível duplicidade",IF(H20="","Definir situação",IF(G20="","Definir responsável",IF(AND(H20&lt;&gt;$R$8,H20&lt;&gt;$R$9,I20=""),"Definir vencimento",IF(AND(H20=$R$8,OR(J20="",K20="")),"Registrar retorno e solução",IF(AND(H20=$R$9,K20=""),"Registrar motivo",IF(E20=$Q$9,"Conferir fluxo próprio",IF(AND(ISNUMBER(I20),I20&lt;TODAY(),H20&lt;&gt;$R$8,H20&lt;&gt;$R$9),"Prazo vencido",IF(AND(ISNUMBER(I20),I20&gt;=TODAY(),I20-TODAY()&lt;=$T$7,H20&lt;&gt;$R$8,H20&lt;&gt;$R$9),"Vence em breve","Em dia")))))))))),"Conferir datas e campos"))</f>
        <v/>
      </c>
      <c r="P20">
        <f>""</f>
        <v/>
      </c>
      <c r="Q20">
        <f>""</f>
        <v/>
      </c>
      <c r="R20">
        <f>""</f>
        <v/>
      </c>
      <c r="S20">
        <f>""</f>
        <v/>
      </c>
      <c r="T20">
        <f>""</f>
        <v/>
      </c>
    </row>
    <row r="21" ht="34" customHeight="1">
      <c r="A21" s="11" t="n"/>
      <c r="B21" s="11" t="n"/>
      <c r="C21" s="11" t="n"/>
      <c r="D21" s="12" t="n"/>
      <c r="E21" s="11" t="n"/>
      <c r="F21" s="11" t="n"/>
      <c r="G21" s="11" t="n"/>
      <c r="H21" s="11" t="n"/>
      <c r="I21" s="12" t="n"/>
      <c r="J21" s="12" t="n"/>
      <c r="K21" s="11" t="n"/>
      <c r="L21" s="22" t="n"/>
      <c r="M21" s="23">
        <f>IF(OR(A21="",D21="",H21=""),"",IFERROR(IF(OR(H21=$R$8,H21=$R$9),IF(J21="","",MAX(0,J21-D21)),MAX(0,TODAY()-D21)),""))</f>
        <v/>
      </c>
      <c r="N21" s="15">
        <f>IF(A21="","",IFERROR(IF(COUNTIF($A$5:$A$124,A21)&gt;1,"Conferir protocolo duplicado",IF(AND(B21&lt;&gt;"",C21&lt;&gt;"",D21&lt;&gt;"",E21&lt;&gt;"",F21&lt;&gt;"",COUNTIFS($B$5:$B$124,B21,$C$5:$C$124,C21,$D$5:$D$124,D21,$E$5:$E$124,E21,$F$5:$F$124,F21)&gt;1),"Conferir possível duplicidade",IF(H21="","Definir situação",IF(G21="","Definir responsável",IF(AND(H21&lt;&gt;$R$8,H21&lt;&gt;$R$9,I21=""),"Definir vencimento",IF(AND(H21=$R$8,OR(J21="",K21="")),"Registrar retorno e solução",IF(AND(H21=$R$9,K21=""),"Registrar motivo",IF(E21=$Q$9,"Conferir fluxo próprio",IF(AND(ISNUMBER(I21),I21&lt;TODAY(),H21&lt;&gt;$R$8,H21&lt;&gt;$R$9),"Prazo vencido",IF(AND(ISNUMBER(I21),I21&gt;=TODAY(),I21-TODAY()&lt;=$T$7,H21&lt;&gt;$R$8,H21&lt;&gt;$R$9),"Vence em breve","Em dia")))))))))),"Conferir datas e campos"))</f>
        <v/>
      </c>
      <c r="P21">
        <f>""</f>
        <v/>
      </c>
      <c r="Q21">
        <f>""</f>
        <v/>
      </c>
      <c r="R21">
        <f>""</f>
        <v/>
      </c>
      <c r="S21">
        <f>""</f>
        <v/>
      </c>
      <c r="T21">
        <f>""</f>
        <v/>
      </c>
    </row>
    <row r="22" ht="34" customHeight="1">
      <c r="A22" s="11" t="n"/>
      <c r="B22" s="11" t="n"/>
      <c r="C22" s="11" t="n"/>
      <c r="D22" s="12" t="n"/>
      <c r="E22" s="11" t="n"/>
      <c r="F22" s="11" t="n"/>
      <c r="G22" s="11" t="n"/>
      <c r="H22" s="11" t="n"/>
      <c r="I22" s="12" t="n"/>
      <c r="J22" s="12" t="n"/>
      <c r="K22" s="11" t="n"/>
      <c r="L22" s="22" t="n"/>
      <c r="M22" s="24">
        <f>IF(OR(A22="",D22="",H22=""),"",IFERROR(IF(OR(H22=$R$8,H22=$R$9),IF(J22="","",MAX(0,J22-D22)),MAX(0,TODAY()-D22)),""))</f>
        <v/>
      </c>
      <c r="N22" s="17">
        <f>IF(A22="","",IFERROR(IF(COUNTIF($A$5:$A$124,A22)&gt;1,"Conferir protocolo duplicado",IF(AND(B22&lt;&gt;"",C22&lt;&gt;"",D22&lt;&gt;"",E22&lt;&gt;"",F22&lt;&gt;"",COUNTIFS($B$5:$B$124,B22,$C$5:$C$124,C22,$D$5:$D$124,D22,$E$5:$E$124,E22,$F$5:$F$124,F22)&gt;1),"Conferir possível duplicidade",IF(H22="","Definir situação",IF(G22="","Definir responsável",IF(AND(H22&lt;&gt;$R$8,H22&lt;&gt;$R$9,I22=""),"Definir vencimento",IF(AND(H22=$R$8,OR(J22="",K22="")),"Registrar retorno e solução",IF(AND(H22=$R$9,K22=""),"Registrar motivo",IF(E22=$Q$9,"Conferir fluxo próprio",IF(AND(ISNUMBER(I22),I22&lt;TODAY(),H22&lt;&gt;$R$8,H22&lt;&gt;$R$9),"Prazo vencido",IF(AND(ISNUMBER(I22),I22&gt;=TODAY(),I22-TODAY()&lt;=$T$7,H22&lt;&gt;$R$8,H22&lt;&gt;$R$9),"Vence em breve","Em dia")))))))))),"Conferir datas e campos"))</f>
        <v/>
      </c>
      <c r="P22">
        <f>""</f>
        <v/>
      </c>
      <c r="Q22">
        <f>""</f>
        <v/>
      </c>
      <c r="R22">
        <f>""</f>
        <v/>
      </c>
      <c r="S22">
        <f>""</f>
        <v/>
      </c>
      <c r="T22">
        <f>""</f>
        <v/>
      </c>
    </row>
    <row r="23" ht="34" customHeight="1">
      <c r="A23" s="11" t="n"/>
      <c r="B23" s="11" t="n"/>
      <c r="C23" s="11" t="n"/>
      <c r="D23" s="12" t="n"/>
      <c r="E23" s="11" t="n"/>
      <c r="F23" s="11" t="n"/>
      <c r="G23" s="11" t="n"/>
      <c r="H23" s="11" t="n"/>
      <c r="I23" s="12" t="n"/>
      <c r="J23" s="12" t="n"/>
      <c r="K23" s="11" t="n"/>
      <c r="L23" s="22" t="n"/>
      <c r="M23" s="23">
        <f>IF(OR(A23="",D23="",H23=""),"",IFERROR(IF(OR(H23=$R$8,H23=$R$9),IF(J23="","",MAX(0,J23-D23)),MAX(0,TODAY()-D23)),""))</f>
        <v/>
      </c>
      <c r="N23" s="15">
        <f>IF(A23="","",IFERROR(IF(COUNTIF($A$5:$A$124,A23)&gt;1,"Conferir protocolo duplicado",IF(AND(B23&lt;&gt;"",C23&lt;&gt;"",D23&lt;&gt;"",E23&lt;&gt;"",F23&lt;&gt;"",COUNTIFS($B$5:$B$124,B23,$C$5:$C$124,C23,$D$5:$D$124,D23,$E$5:$E$124,E23,$F$5:$F$124,F23)&gt;1),"Conferir possível duplicidade",IF(H23="","Definir situação",IF(G23="","Definir responsável",IF(AND(H23&lt;&gt;$R$8,H23&lt;&gt;$R$9,I23=""),"Definir vencimento",IF(AND(H23=$R$8,OR(J23="",K23="")),"Registrar retorno e solução",IF(AND(H23=$R$9,K23=""),"Registrar motivo",IF(E23=$Q$9,"Conferir fluxo próprio",IF(AND(ISNUMBER(I23),I23&lt;TODAY(),H23&lt;&gt;$R$8,H23&lt;&gt;$R$9),"Prazo vencido",IF(AND(ISNUMBER(I23),I23&gt;=TODAY(),I23-TODAY()&lt;=$T$7,H23&lt;&gt;$R$8,H23&lt;&gt;$R$9),"Vence em breve","Em dia")))))))))),"Conferir datas e campos"))</f>
        <v/>
      </c>
      <c r="P23">
        <f>""</f>
        <v/>
      </c>
      <c r="Q23">
        <f>""</f>
        <v/>
      </c>
      <c r="R23">
        <f>""</f>
        <v/>
      </c>
      <c r="S23">
        <f>""</f>
        <v/>
      </c>
      <c r="T23">
        <f>""</f>
        <v/>
      </c>
    </row>
    <row r="24" ht="34" customHeight="1">
      <c r="A24" s="11" t="n"/>
      <c r="B24" s="11" t="n"/>
      <c r="C24" s="11" t="n"/>
      <c r="D24" s="12" t="n"/>
      <c r="E24" s="11" t="n"/>
      <c r="F24" s="11" t="n"/>
      <c r="G24" s="11" t="n"/>
      <c r="H24" s="11" t="n"/>
      <c r="I24" s="12" t="n"/>
      <c r="J24" s="12" t="n"/>
      <c r="K24" s="11" t="n"/>
      <c r="L24" s="22" t="n"/>
      <c r="M24" s="24">
        <f>IF(OR(A24="",D24="",H24=""),"",IFERROR(IF(OR(H24=$R$8,H24=$R$9),IF(J24="","",MAX(0,J24-D24)),MAX(0,TODAY()-D24)),""))</f>
        <v/>
      </c>
      <c r="N24" s="17">
        <f>IF(A24="","",IFERROR(IF(COUNTIF($A$5:$A$124,A24)&gt;1,"Conferir protocolo duplicado",IF(AND(B24&lt;&gt;"",C24&lt;&gt;"",D24&lt;&gt;"",E24&lt;&gt;"",F24&lt;&gt;"",COUNTIFS($B$5:$B$124,B24,$C$5:$C$124,C24,$D$5:$D$124,D24,$E$5:$E$124,E24,$F$5:$F$124,F24)&gt;1),"Conferir possível duplicidade",IF(H24="","Definir situação",IF(G24="","Definir responsável",IF(AND(H24&lt;&gt;$R$8,H24&lt;&gt;$R$9,I24=""),"Definir vencimento",IF(AND(H24=$R$8,OR(J24="",K24="")),"Registrar retorno e solução",IF(AND(H24=$R$9,K24=""),"Registrar motivo",IF(E24=$Q$9,"Conferir fluxo próprio",IF(AND(ISNUMBER(I24),I24&lt;TODAY(),H24&lt;&gt;$R$8,H24&lt;&gt;$R$9),"Prazo vencido",IF(AND(ISNUMBER(I24),I24&gt;=TODAY(),I24-TODAY()&lt;=$T$7,H24&lt;&gt;$R$8,H24&lt;&gt;$R$9),"Vence em breve","Em dia")))))))))),"Conferir datas e campos"))</f>
        <v/>
      </c>
      <c r="P24">
        <f>""</f>
        <v/>
      </c>
      <c r="Q24">
        <f>""</f>
        <v/>
      </c>
      <c r="R24">
        <f>""</f>
        <v/>
      </c>
      <c r="S24">
        <f>""</f>
        <v/>
      </c>
      <c r="T24">
        <f>""</f>
        <v/>
      </c>
    </row>
    <row r="25" ht="34" customHeight="1">
      <c r="A25" s="11" t="n"/>
      <c r="B25" s="11" t="n"/>
      <c r="C25" s="11" t="n"/>
      <c r="D25" s="12" t="n"/>
      <c r="E25" s="11" t="n"/>
      <c r="F25" s="11" t="n"/>
      <c r="G25" s="11" t="n"/>
      <c r="H25" s="11" t="n"/>
      <c r="I25" s="12" t="n"/>
      <c r="J25" s="12" t="n"/>
      <c r="K25" s="11" t="n"/>
      <c r="L25" s="22" t="n"/>
      <c r="M25" s="23">
        <f>IF(OR(A25="",D25="",H25=""),"",IFERROR(IF(OR(H25=$R$8,H25=$R$9),IF(J25="","",MAX(0,J25-D25)),MAX(0,TODAY()-D25)),""))</f>
        <v/>
      </c>
      <c r="N25" s="15">
        <f>IF(A25="","",IFERROR(IF(COUNTIF($A$5:$A$124,A25)&gt;1,"Conferir protocolo duplicado",IF(AND(B25&lt;&gt;"",C25&lt;&gt;"",D25&lt;&gt;"",E25&lt;&gt;"",F25&lt;&gt;"",COUNTIFS($B$5:$B$124,B25,$C$5:$C$124,C25,$D$5:$D$124,D25,$E$5:$E$124,E25,$F$5:$F$124,F25)&gt;1),"Conferir possível duplicidade",IF(H25="","Definir situação",IF(G25="","Definir responsável",IF(AND(H25&lt;&gt;$R$8,H25&lt;&gt;$R$9,I25=""),"Definir vencimento",IF(AND(H25=$R$8,OR(J25="",K25="")),"Registrar retorno e solução",IF(AND(H25=$R$9,K25=""),"Registrar motivo",IF(E25=$Q$9,"Conferir fluxo próprio",IF(AND(ISNUMBER(I25),I25&lt;TODAY(),H25&lt;&gt;$R$8,H25&lt;&gt;$R$9),"Prazo vencido",IF(AND(ISNUMBER(I25),I25&gt;=TODAY(),I25-TODAY()&lt;=$T$7,H25&lt;&gt;$R$8,H25&lt;&gt;$R$9),"Vence em breve","Em dia")))))))))),"Conferir datas e campos"))</f>
        <v/>
      </c>
      <c r="P25">
        <f>""</f>
        <v/>
      </c>
      <c r="Q25">
        <f>""</f>
        <v/>
      </c>
      <c r="R25">
        <f>""</f>
        <v/>
      </c>
      <c r="S25">
        <f>""</f>
        <v/>
      </c>
      <c r="T25">
        <f>""</f>
        <v/>
      </c>
    </row>
    <row r="26" ht="34" customHeight="1">
      <c r="A26" s="11" t="n"/>
      <c r="B26" s="11" t="n"/>
      <c r="C26" s="11" t="n"/>
      <c r="D26" s="12" t="n"/>
      <c r="E26" s="11" t="n"/>
      <c r="F26" s="11" t="n"/>
      <c r="G26" s="11" t="n"/>
      <c r="H26" s="11" t="n"/>
      <c r="I26" s="12" t="n"/>
      <c r="J26" s="12" t="n"/>
      <c r="K26" s="11" t="n"/>
      <c r="L26" s="22" t="n"/>
      <c r="M26" s="24">
        <f>IF(OR(A26="",D26="",H26=""),"",IFERROR(IF(OR(H26=$R$8,H26=$R$9),IF(J26="","",MAX(0,J26-D26)),MAX(0,TODAY()-D26)),""))</f>
        <v/>
      </c>
      <c r="N26" s="17">
        <f>IF(A26="","",IFERROR(IF(COUNTIF($A$5:$A$124,A26)&gt;1,"Conferir protocolo duplicado",IF(AND(B26&lt;&gt;"",C26&lt;&gt;"",D26&lt;&gt;"",E26&lt;&gt;"",F26&lt;&gt;"",COUNTIFS($B$5:$B$124,B26,$C$5:$C$124,C26,$D$5:$D$124,D26,$E$5:$E$124,E26,$F$5:$F$124,F26)&gt;1),"Conferir possível duplicidade",IF(H26="","Definir situação",IF(G26="","Definir responsável",IF(AND(H26&lt;&gt;$R$8,H26&lt;&gt;$R$9,I26=""),"Definir vencimento",IF(AND(H26=$R$8,OR(J26="",K26="")),"Registrar retorno e solução",IF(AND(H26=$R$9,K26=""),"Registrar motivo",IF(E26=$Q$9,"Conferir fluxo próprio",IF(AND(ISNUMBER(I26),I26&lt;TODAY(),H26&lt;&gt;$R$8,H26&lt;&gt;$R$9),"Prazo vencido",IF(AND(ISNUMBER(I26),I26&gt;=TODAY(),I26-TODAY()&lt;=$T$7,H26&lt;&gt;$R$8,H26&lt;&gt;$R$9),"Vence em breve","Em dia")))))))))),"Conferir datas e campos"))</f>
        <v/>
      </c>
      <c r="P26">
        <f>""</f>
        <v/>
      </c>
      <c r="Q26">
        <f>""</f>
        <v/>
      </c>
      <c r="R26">
        <f>""</f>
        <v/>
      </c>
      <c r="S26">
        <f>""</f>
        <v/>
      </c>
      <c r="T26">
        <f>""</f>
        <v/>
      </c>
    </row>
    <row r="27" ht="34" customHeight="1">
      <c r="A27" s="11" t="n"/>
      <c r="B27" s="11" t="n"/>
      <c r="C27" s="11" t="n"/>
      <c r="D27" s="12" t="n"/>
      <c r="E27" s="11" t="n"/>
      <c r="F27" s="11" t="n"/>
      <c r="G27" s="11" t="n"/>
      <c r="H27" s="11" t="n"/>
      <c r="I27" s="12" t="n"/>
      <c r="J27" s="12" t="n"/>
      <c r="K27" s="11" t="n"/>
      <c r="L27" s="22" t="n"/>
      <c r="M27" s="23">
        <f>IF(OR(A27="",D27="",H27=""),"",IFERROR(IF(OR(H27=$R$8,H27=$R$9),IF(J27="","",MAX(0,J27-D27)),MAX(0,TODAY()-D27)),""))</f>
        <v/>
      </c>
      <c r="N27" s="15">
        <f>IF(A27="","",IFERROR(IF(COUNTIF($A$5:$A$124,A27)&gt;1,"Conferir protocolo duplicado",IF(AND(B27&lt;&gt;"",C27&lt;&gt;"",D27&lt;&gt;"",E27&lt;&gt;"",F27&lt;&gt;"",COUNTIFS($B$5:$B$124,B27,$C$5:$C$124,C27,$D$5:$D$124,D27,$E$5:$E$124,E27,$F$5:$F$124,F27)&gt;1),"Conferir possível duplicidade",IF(H27="","Definir situação",IF(G27="","Definir responsável",IF(AND(H27&lt;&gt;$R$8,H27&lt;&gt;$R$9,I27=""),"Definir vencimento",IF(AND(H27=$R$8,OR(J27="",K27="")),"Registrar retorno e solução",IF(AND(H27=$R$9,K27=""),"Registrar motivo",IF(E27=$Q$9,"Conferir fluxo próprio",IF(AND(ISNUMBER(I27),I27&lt;TODAY(),H27&lt;&gt;$R$8,H27&lt;&gt;$R$9),"Prazo vencido",IF(AND(ISNUMBER(I27),I27&gt;=TODAY(),I27-TODAY()&lt;=$T$7,H27&lt;&gt;$R$8,H27&lt;&gt;$R$9),"Vence em breve","Em dia")))))))))),"Conferir datas e campos"))</f>
        <v/>
      </c>
      <c r="P27">
        <f>""</f>
        <v/>
      </c>
      <c r="Q27">
        <f>""</f>
        <v/>
      </c>
      <c r="R27">
        <f>""</f>
        <v/>
      </c>
      <c r="S27">
        <f>""</f>
        <v/>
      </c>
      <c r="T27">
        <f>""</f>
        <v/>
      </c>
    </row>
    <row r="28" ht="34" customHeight="1">
      <c r="A28" s="11" t="n"/>
      <c r="B28" s="11" t="n"/>
      <c r="C28" s="11" t="n"/>
      <c r="D28" s="12" t="n"/>
      <c r="E28" s="11" t="n"/>
      <c r="F28" s="11" t="n"/>
      <c r="G28" s="11" t="n"/>
      <c r="H28" s="11" t="n"/>
      <c r="I28" s="12" t="n"/>
      <c r="J28" s="12" t="n"/>
      <c r="K28" s="11" t="n"/>
      <c r="L28" s="22" t="n"/>
      <c r="M28" s="24">
        <f>IF(OR(A28="",D28="",H28=""),"",IFERROR(IF(OR(H28=$R$8,H28=$R$9),IF(J28="","",MAX(0,J28-D28)),MAX(0,TODAY()-D28)),""))</f>
        <v/>
      </c>
      <c r="N28" s="17">
        <f>IF(A28="","",IFERROR(IF(COUNTIF($A$5:$A$124,A28)&gt;1,"Conferir protocolo duplicado",IF(AND(B28&lt;&gt;"",C28&lt;&gt;"",D28&lt;&gt;"",E28&lt;&gt;"",F28&lt;&gt;"",COUNTIFS($B$5:$B$124,B28,$C$5:$C$124,C28,$D$5:$D$124,D28,$E$5:$E$124,E28,$F$5:$F$124,F28)&gt;1),"Conferir possível duplicidade",IF(H28="","Definir situação",IF(G28="","Definir responsável",IF(AND(H28&lt;&gt;$R$8,H28&lt;&gt;$R$9,I28=""),"Definir vencimento",IF(AND(H28=$R$8,OR(J28="",K28="")),"Registrar retorno e solução",IF(AND(H28=$R$9,K28=""),"Registrar motivo",IF(E28=$Q$9,"Conferir fluxo próprio",IF(AND(ISNUMBER(I28),I28&lt;TODAY(),H28&lt;&gt;$R$8,H28&lt;&gt;$R$9),"Prazo vencido",IF(AND(ISNUMBER(I28),I28&gt;=TODAY(),I28-TODAY()&lt;=$T$7,H28&lt;&gt;$R$8,H28&lt;&gt;$R$9),"Vence em breve","Em dia")))))))))),"Conferir datas e campos"))</f>
        <v/>
      </c>
      <c r="P28">
        <f>""</f>
        <v/>
      </c>
      <c r="Q28">
        <f>""</f>
        <v/>
      </c>
      <c r="R28">
        <f>""</f>
        <v/>
      </c>
      <c r="S28">
        <f>""</f>
        <v/>
      </c>
      <c r="T28">
        <f>""</f>
        <v/>
      </c>
    </row>
    <row r="29" ht="34" customHeight="1">
      <c r="A29" s="11" t="n"/>
      <c r="B29" s="11" t="n"/>
      <c r="C29" s="11" t="n"/>
      <c r="D29" s="12" t="n"/>
      <c r="E29" s="11" t="n"/>
      <c r="F29" s="11" t="n"/>
      <c r="G29" s="11" t="n"/>
      <c r="H29" s="11" t="n"/>
      <c r="I29" s="12" t="n"/>
      <c r="J29" s="12" t="n"/>
      <c r="K29" s="11" t="n"/>
      <c r="L29" s="22" t="n"/>
      <c r="M29" s="23">
        <f>IF(OR(A29="",D29="",H29=""),"",IFERROR(IF(OR(H29=$R$8,H29=$R$9),IF(J29="","",MAX(0,J29-D29)),MAX(0,TODAY()-D29)),""))</f>
        <v/>
      </c>
      <c r="N29" s="15">
        <f>IF(A29="","",IFERROR(IF(COUNTIF($A$5:$A$124,A29)&gt;1,"Conferir protocolo duplicado",IF(AND(B29&lt;&gt;"",C29&lt;&gt;"",D29&lt;&gt;"",E29&lt;&gt;"",F29&lt;&gt;"",COUNTIFS($B$5:$B$124,B29,$C$5:$C$124,C29,$D$5:$D$124,D29,$E$5:$E$124,E29,$F$5:$F$124,F29)&gt;1),"Conferir possível duplicidade",IF(H29="","Definir situação",IF(G29="","Definir responsável",IF(AND(H29&lt;&gt;$R$8,H29&lt;&gt;$R$9,I29=""),"Definir vencimento",IF(AND(H29=$R$8,OR(J29="",K29="")),"Registrar retorno e solução",IF(AND(H29=$R$9,K29=""),"Registrar motivo",IF(E29=$Q$9,"Conferir fluxo próprio",IF(AND(ISNUMBER(I29),I29&lt;TODAY(),H29&lt;&gt;$R$8,H29&lt;&gt;$R$9),"Prazo vencido",IF(AND(ISNUMBER(I29),I29&gt;=TODAY(),I29-TODAY()&lt;=$T$7,H29&lt;&gt;$R$8,H29&lt;&gt;$R$9),"Vence em breve","Em dia")))))))))),"Conferir datas e campos"))</f>
        <v/>
      </c>
      <c r="P29">
        <f>""</f>
        <v/>
      </c>
      <c r="Q29">
        <f>""</f>
        <v/>
      </c>
      <c r="R29">
        <f>""</f>
        <v/>
      </c>
      <c r="S29">
        <f>""</f>
        <v/>
      </c>
      <c r="T29">
        <f>""</f>
        <v/>
      </c>
    </row>
    <row r="30" ht="34" customHeight="1">
      <c r="A30" s="11" t="n"/>
      <c r="B30" s="11" t="n"/>
      <c r="C30" s="11" t="n"/>
      <c r="D30" s="12" t="n"/>
      <c r="E30" s="11" t="n"/>
      <c r="F30" s="11" t="n"/>
      <c r="G30" s="11" t="n"/>
      <c r="H30" s="11" t="n"/>
      <c r="I30" s="12" t="n"/>
      <c r="J30" s="12" t="n"/>
      <c r="K30" s="11" t="n"/>
      <c r="L30" s="22" t="n"/>
      <c r="M30" s="24">
        <f>IF(OR(A30="",D30="",H30=""),"",IFERROR(IF(OR(H30=$R$8,H30=$R$9),IF(J30="","",MAX(0,J30-D30)),MAX(0,TODAY()-D30)),""))</f>
        <v/>
      </c>
      <c r="N30" s="17">
        <f>IF(A30="","",IFERROR(IF(COUNTIF($A$5:$A$124,A30)&gt;1,"Conferir protocolo duplicado",IF(AND(B30&lt;&gt;"",C30&lt;&gt;"",D30&lt;&gt;"",E30&lt;&gt;"",F30&lt;&gt;"",COUNTIFS($B$5:$B$124,B30,$C$5:$C$124,C30,$D$5:$D$124,D30,$E$5:$E$124,E30,$F$5:$F$124,F30)&gt;1),"Conferir possível duplicidade",IF(H30="","Definir situação",IF(G30="","Definir responsável",IF(AND(H30&lt;&gt;$R$8,H30&lt;&gt;$R$9,I30=""),"Definir vencimento",IF(AND(H30=$R$8,OR(J30="",K30="")),"Registrar retorno e solução",IF(AND(H30=$R$9,K30=""),"Registrar motivo",IF(E30=$Q$9,"Conferir fluxo próprio",IF(AND(ISNUMBER(I30),I30&lt;TODAY(),H30&lt;&gt;$R$8,H30&lt;&gt;$R$9),"Prazo vencido",IF(AND(ISNUMBER(I30),I30&gt;=TODAY(),I30-TODAY()&lt;=$T$7,H30&lt;&gt;$R$8,H30&lt;&gt;$R$9),"Vence em breve","Em dia")))))))))),"Conferir datas e campos"))</f>
        <v/>
      </c>
      <c r="P30">
        <f>""</f>
        <v/>
      </c>
      <c r="Q30">
        <f>""</f>
        <v/>
      </c>
      <c r="R30">
        <f>""</f>
        <v/>
      </c>
      <c r="S30">
        <f>""</f>
        <v/>
      </c>
      <c r="T30">
        <f>""</f>
        <v/>
      </c>
    </row>
    <row r="31" ht="34" customHeight="1">
      <c r="A31" s="11" t="n"/>
      <c r="B31" s="11" t="n"/>
      <c r="C31" s="11" t="n"/>
      <c r="D31" s="12" t="n"/>
      <c r="E31" s="11" t="n"/>
      <c r="F31" s="11" t="n"/>
      <c r="G31" s="11" t="n"/>
      <c r="H31" s="11" t="n"/>
      <c r="I31" s="12" t="n"/>
      <c r="J31" s="12" t="n"/>
      <c r="K31" s="11" t="n"/>
      <c r="L31" s="22" t="n"/>
      <c r="M31" s="23">
        <f>IF(OR(A31="",D31="",H31=""),"",IFERROR(IF(OR(H31=$R$8,H31=$R$9),IF(J31="","",MAX(0,J31-D31)),MAX(0,TODAY()-D31)),""))</f>
        <v/>
      </c>
      <c r="N31" s="15">
        <f>IF(A31="","",IFERROR(IF(COUNTIF($A$5:$A$124,A31)&gt;1,"Conferir protocolo duplicado",IF(AND(B31&lt;&gt;"",C31&lt;&gt;"",D31&lt;&gt;"",E31&lt;&gt;"",F31&lt;&gt;"",COUNTIFS($B$5:$B$124,B31,$C$5:$C$124,C31,$D$5:$D$124,D31,$E$5:$E$124,E31,$F$5:$F$124,F31)&gt;1),"Conferir possível duplicidade",IF(H31="","Definir situação",IF(G31="","Definir responsável",IF(AND(H31&lt;&gt;$R$8,H31&lt;&gt;$R$9,I31=""),"Definir vencimento",IF(AND(H31=$R$8,OR(J31="",K31="")),"Registrar retorno e solução",IF(AND(H31=$R$9,K31=""),"Registrar motivo",IF(E31=$Q$9,"Conferir fluxo próprio",IF(AND(ISNUMBER(I31),I31&lt;TODAY(),H31&lt;&gt;$R$8,H31&lt;&gt;$R$9),"Prazo vencido",IF(AND(ISNUMBER(I31),I31&gt;=TODAY(),I31-TODAY()&lt;=$T$7,H31&lt;&gt;$R$8,H31&lt;&gt;$R$9),"Vence em breve","Em dia")))))))))),"Conferir datas e campos"))</f>
        <v/>
      </c>
      <c r="P31">
        <f>""</f>
        <v/>
      </c>
      <c r="Q31">
        <f>""</f>
        <v/>
      </c>
      <c r="R31">
        <f>""</f>
        <v/>
      </c>
      <c r="S31">
        <f>""</f>
        <v/>
      </c>
      <c r="T31">
        <f>""</f>
        <v/>
      </c>
    </row>
    <row r="32" ht="34" customHeight="1">
      <c r="A32" s="11" t="n"/>
      <c r="B32" s="11" t="n"/>
      <c r="C32" s="11" t="n"/>
      <c r="D32" s="12" t="n"/>
      <c r="E32" s="11" t="n"/>
      <c r="F32" s="11" t="n"/>
      <c r="G32" s="11" t="n"/>
      <c r="H32" s="11" t="n"/>
      <c r="I32" s="12" t="n"/>
      <c r="J32" s="12" t="n"/>
      <c r="K32" s="11" t="n"/>
      <c r="L32" s="22" t="n"/>
      <c r="M32" s="24">
        <f>IF(OR(A32="",D32="",H32=""),"",IFERROR(IF(OR(H32=$R$8,H32=$R$9),IF(J32="","",MAX(0,J32-D32)),MAX(0,TODAY()-D32)),""))</f>
        <v/>
      </c>
      <c r="N32" s="17">
        <f>IF(A32="","",IFERROR(IF(COUNTIF($A$5:$A$124,A32)&gt;1,"Conferir protocolo duplicado",IF(AND(B32&lt;&gt;"",C32&lt;&gt;"",D32&lt;&gt;"",E32&lt;&gt;"",F32&lt;&gt;"",COUNTIFS($B$5:$B$124,B32,$C$5:$C$124,C32,$D$5:$D$124,D32,$E$5:$E$124,E32,$F$5:$F$124,F32)&gt;1),"Conferir possível duplicidade",IF(H32="","Definir situação",IF(G32="","Definir responsável",IF(AND(H32&lt;&gt;$R$8,H32&lt;&gt;$R$9,I32=""),"Definir vencimento",IF(AND(H32=$R$8,OR(J32="",K32="")),"Registrar retorno e solução",IF(AND(H32=$R$9,K32=""),"Registrar motivo",IF(E32=$Q$9,"Conferir fluxo próprio",IF(AND(ISNUMBER(I32),I32&lt;TODAY(),H32&lt;&gt;$R$8,H32&lt;&gt;$R$9),"Prazo vencido",IF(AND(ISNUMBER(I32),I32&gt;=TODAY(),I32-TODAY()&lt;=$T$7,H32&lt;&gt;$R$8,H32&lt;&gt;$R$9),"Vence em breve","Em dia")))))))))),"Conferir datas e campos"))</f>
        <v/>
      </c>
      <c r="P32">
        <f>""</f>
        <v/>
      </c>
      <c r="Q32">
        <f>""</f>
        <v/>
      </c>
      <c r="R32">
        <f>""</f>
        <v/>
      </c>
      <c r="S32">
        <f>""</f>
        <v/>
      </c>
      <c r="T32">
        <f>""</f>
        <v/>
      </c>
    </row>
    <row r="33" ht="34" customHeight="1">
      <c r="A33" s="11" t="n"/>
      <c r="B33" s="11" t="n"/>
      <c r="C33" s="11" t="n"/>
      <c r="D33" s="12" t="n"/>
      <c r="E33" s="11" t="n"/>
      <c r="F33" s="11" t="n"/>
      <c r="G33" s="11" t="n"/>
      <c r="H33" s="11" t="n"/>
      <c r="I33" s="12" t="n"/>
      <c r="J33" s="12" t="n"/>
      <c r="K33" s="11" t="n"/>
      <c r="L33" s="22" t="n"/>
      <c r="M33" s="23">
        <f>IF(OR(A33="",D33="",H33=""),"",IFERROR(IF(OR(H33=$R$8,H33=$R$9),IF(J33="","",MAX(0,J33-D33)),MAX(0,TODAY()-D33)),""))</f>
        <v/>
      </c>
      <c r="N33" s="15">
        <f>IF(A33="","",IFERROR(IF(COUNTIF($A$5:$A$124,A33)&gt;1,"Conferir protocolo duplicado",IF(AND(B33&lt;&gt;"",C33&lt;&gt;"",D33&lt;&gt;"",E33&lt;&gt;"",F33&lt;&gt;"",COUNTIFS($B$5:$B$124,B33,$C$5:$C$124,C33,$D$5:$D$124,D33,$E$5:$E$124,E33,$F$5:$F$124,F33)&gt;1),"Conferir possível duplicidade",IF(H33="","Definir situação",IF(G33="","Definir responsável",IF(AND(H33&lt;&gt;$R$8,H33&lt;&gt;$R$9,I33=""),"Definir vencimento",IF(AND(H33=$R$8,OR(J33="",K33="")),"Registrar retorno e solução",IF(AND(H33=$R$9,K33=""),"Registrar motivo",IF(E33=$Q$9,"Conferir fluxo próprio",IF(AND(ISNUMBER(I33),I33&lt;TODAY(),H33&lt;&gt;$R$8,H33&lt;&gt;$R$9),"Prazo vencido",IF(AND(ISNUMBER(I33),I33&gt;=TODAY(),I33-TODAY()&lt;=$T$7,H33&lt;&gt;$R$8,H33&lt;&gt;$R$9),"Vence em breve","Em dia")))))))))),"Conferir datas e campos"))</f>
        <v/>
      </c>
      <c r="P33">
        <f>""</f>
        <v/>
      </c>
      <c r="Q33">
        <f>""</f>
        <v/>
      </c>
      <c r="R33">
        <f>""</f>
        <v/>
      </c>
      <c r="S33">
        <f>""</f>
        <v/>
      </c>
      <c r="T33">
        <f>""</f>
        <v/>
      </c>
    </row>
    <row r="34" ht="34" customHeight="1">
      <c r="A34" s="11" t="n"/>
      <c r="B34" s="11" t="n"/>
      <c r="C34" s="11" t="n"/>
      <c r="D34" s="12" t="n"/>
      <c r="E34" s="11" t="n"/>
      <c r="F34" s="11" t="n"/>
      <c r="G34" s="11" t="n"/>
      <c r="H34" s="11" t="n"/>
      <c r="I34" s="12" t="n"/>
      <c r="J34" s="12" t="n"/>
      <c r="K34" s="11" t="n"/>
      <c r="L34" s="22" t="n"/>
      <c r="M34" s="24">
        <f>IF(OR(A34="",D34="",H34=""),"",IFERROR(IF(OR(H34=$R$8,H34=$R$9),IF(J34="","",MAX(0,J34-D34)),MAX(0,TODAY()-D34)),""))</f>
        <v/>
      </c>
      <c r="N34" s="17">
        <f>IF(A34="","",IFERROR(IF(COUNTIF($A$5:$A$124,A34)&gt;1,"Conferir protocolo duplicado",IF(AND(B34&lt;&gt;"",C34&lt;&gt;"",D34&lt;&gt;"",E34&lt;&gt;"",F34&lt;&gt;"",COUNTIFS($B$5:$B$124,B34,$C$5:$C$124,C34,$D$5:$D$124,D34,$E$5:$E$124,E34,$F$5:$F$124,F34)&gt;1),"Conferir possível duplicidade",IF(H34="","Definir situação",IF(G34="","Definir responsável",IF(AND(H34&lt;&gt;$R$8,H34&lt;&gt;$R$9,I34=""),"Definir vencimento",IF(AND(H34=$R$8,OR(J34="",K34="")),"Registrar retorno e solução",IF(AND(H34=$R$9,K34=""),"Registrar motivo",IF(E34=$Q$9,"Conferir fluxo próprio",IF(AND(ISNUMBER(I34),I34&lt;TODAY(),H34&lt;&gt;$R$8,H34&lt;&gt;$R$9),"Prazo vencido",IF(AND(ISNUMBER(I34),I34&gt;=TODAY(),I34-TODAY()&lt;=$T$7,H34&lt;&gt;$R$8,H34&lt;&gt;$R$9),"Vence em breve","Em dia")))))))))),"Conferir datas e campos"))</f>
        <v/>
      </c>
      <c r="P34">
        <f>""</f>
        <v/>
      </c>
      <c r="Q34">
        <f>""</f>
        <v/>
      </c>
      <c r="R34">
        <f>""</f>
        <v/>
      </c>
      <c r="S34">
        <f>""</f>
        <v/>
      </c>
      <c r="T34">
        <f>""</f>
        <v/>
      </c>
    </row>
    <row r="35" ht="34" customHeight="1">
      <c r="A35" s="11" t="n"/>
      <c r="B35" s="11" t="n"/>
      <c r="C35" s="11" t="n"/>
      <c r="D35" s="12" t="n"/>
      <c r="E35" s="11" t="n"/>
      <c r="F35" s="11" t="n"/>
      <c r="G35" s="11" t="n"/>
      <c r="H35" s="11" t="n"/>
      <c r="I35" s="12" t="n"/>
      <c r="J35" s="12" t="n"/>
      <c r="K35" s="11" t="n"/>
      <c r="L35" s="22" t="n"/>
      <c r="M35" s="23">
        <f>IF(OR(A35="",D35="",H35=""),"",IFERROR(IF(OR(H35=$R$8,H35=$R$9),IF(J35="","",MAX(0,J35-D35)),MAX(0,TODAY()-D35)),""))</f>
        <v/>
      </c>
      <c r="N35" s="15">
        <f>IF(A35="","",IFERROR(IF(COUNTIF($A$5:$A$124,A35)&gt;1,"Conferir protocolo duplicado",IF(AND(B35&lt;&gt;"",C35&lt;&gt;"",D35&lt;&gt;"",E35&lt;&gt;"",F35&lt;&gt;"",COUNTIFS($B$5:$B$124,B35,$C$5:$C$124,C35,$D$5:$D$124,D35,$E$5:$E$124,E35,$F$5:$F$124,F35)&gt;1),"Conferir possível duplicidade",IF(H35="","Definir situação",IF(G35="","Definir responsável",IF(AND(H35&lt;&gt;$R$8,H35&lt;&gt;$R$9,I35=""),"Definir vencimento",IF(AND(H35=$R$8,OR(J35="",K35="")),"Registrar retorno e solução",IF(AND(H35=$R$9,K35=""),"Registrar motivo",IF(E35=$Q$9,"Conferir fluxo próprio",IF(AND(ISNUMBER(I35),I35&lt;TODAY(),H35&lt;&gt;$R$8,H35&lt;&gt;$R$9),"Prazo vencido",IF(AND(ISNUMBER(I35),I35&gt;=TODAY(),I35-TODAY()&lt;=$T$7,H35&lt;&gt;$R$8,H35&lt;&gt;$R$9),"Vence em breve","Em dia")))))))))),"Conferir datas e campos"))</f>
        <v/>
      </c>
      <c r="P35">
        <f>""</f>
        <v/>
      </c>
      <c r="Q35">
        <f>""</f>
        <v/>
      </c>
      <c r="R35">
        <f>""</f>
        <v/>
      </c>
      <c r="S35">
        <f>""</f>
        <v/>
      </c>
      <c r="T35">
        <f>""</f>
        <v/>
      </c>
    </row>
    <row r="36" ht="34" customHeight="1">
      <c r="A36" s="11" t="n"/>
      <c r="B36" s="11" t="n"/>
      <c r="C36" s="11" t="n"/>
      <c r="D36" s="12" t="n"/>
      <c r="E36" s="11" t="n"/>
      <c r="F36" s="11" t="n"/>
      <c r="G36" s="11" t="n"/>
      <c r="H36" s="11" t="n"/>
      <c r="I36" s="12" t="n"/>
      <c r="J36" s="12" t="n"/>
      <c r="K36" s="11" t="n"/>
      <c r="L36" s="22" t="n"/>
      <c r="M36" s="24">
        <f>IF(OR(A36="",D36="",H36=""),"",IFERROR(IF(OR(H36=$R$8,H36=$R$9),IF(J36="","",MAX(0,J36-D36)),MAX(0,TODAY()-D36)),""))</f>
        <v/>
      </c>
      <c r="N36" s="17">
        <f>IF(A36="","",IFERROR(IF(COUNTIF($A$5:$A$124,A36)&gt;1,"Conferir protocolo duplicado",IF(AND(B36&lt;&gt;"",C36&lt;&gt;"",D36&lt;&gt;"",E36&lt;&gt;"",F36&lt;&gt;"",COUNTIFS($B$5:$B$124,B36,$C$5:$C$124,C36,$D$5:$D$124,D36,$E$5:$E$124,E36,$F$5:$F$124,F36)&gt;1),"Conferir possível duplicidade",IF(H36="","Definir situação",IF(G36="","Definir responsável",IF(AND(H36&lt;&gt;$R$8,H36&lt;&gt;$R$9,I36=""),"Definir vencimento",IF(AND(H36=$R$8,OR(J36="",K36="")),"Registrar retorno e solução",IF(AND(H36=$R$9,K36=""),"Registrar motivo",IF(E36=$Q$9,"Conferir fluxo próprio",IF(AND(ISNUMBER(I36),I36&lt;TODAY(),H36&lt;&gt;$R$8,H36&lt;&gt;$R$9),"Prazo vencido",IF(AND(ISNUMBER(I36),I36&gt;=TODAY(),I36-TODAY()&lt;=$T$7,H36&lt;&gt;$R$8,H36&lt;&gt;$R$9),"Vence em breve","Em dia")))))))))),"Conferir datas e campos"))</f>
        <v/>
      </c>
      <c r="P36">
        <f>""</f>
        <v/>
      </c>
      <c r="Q36">
        <f>""</f>
        <v/>
      </c>
      <c r="R36">
        <f>""</f>
        <v/>
      </c>
      <c r="S36">
        <f>""</f>
        <v/>
      </c>
      <c r="T36">
        <f>""</f>
        <v/>
      </c>
    </row>
    <row r="37" ht="34" customHeight="1">
      <c r="A37" s="11" t="n"/>
      <c r="B37" s="11" t="n"/>
      <c r="C37" s="11" t="n"/>
      <c r="D37" s="12" t="n"/>
      <c r="E37" s="11" t="n"/>
      <c r="F37" s="11" t="n"/>
      <c r="G37" s="11" t="n"/>
      <c r="H37" s="11" t="n"/>
      <c r="I37" s="12" t="n"/>
      <c r="J37" s="12" t="n"/>
      <c r="K37" s="11" t="n"/>
      <c r="L37" s="22" t="n"/>
      <c r="M37" s="23">
        <f>IF(OR(A37="",D37="",H37=""),"",IFERROR(IF(OR(H37=$R$8,H37=$R$9),IF(J37="","",MAX(0,J37-D37)),MAX(0,TODAY()-D37)),""))</f>
        <v/>
      </c>
      <c r="N37" s="15">
        <f>IF(A37="","",IFERROR(IF(COUNTIF($A$5:$A$124,A37)&gt;1,"Conferir protocolo duplicado",IF(AND(B37&lt;&gt;"",C37&lt;&gt;"",D37&lt;&gt;"",E37&lt;&gt;"",F37&lt;&gt;"",COUNTIFS($B$5:$B$124,B37,$C$5:$C$124,C37,$D$5:$D$124,D37,$E$5:$E$124,E37,$F$5:$F$124,F37)&gt;1),"Conferir possível duplicidade",IF(H37="","Definir situação",IF(G37="","Definir responsável",IF(AND(H37&lt;&gt;$R$8,H37&lt;&gt;$R$9,I37=""),"Definir vencimento",IF(AND(H37=$R$8,OR(J37="",K37="")),"Registrar retorno e solução",IF(AND(H37=$R$9,K37=""),"Registrar motivo",IF(E37=$Q$9,"Conferir fluxo próprio",IF(AND(ISNUMBER(I37),I37&lt;TODAY(),H37&lt;&gt;$R$8,H37&lt;&gt;$R$9),"Prazo vencido",IF(AND(ISNUMBER(I37),I37&gt;=TODAY(),I37-TODAY()&lt;=$T$7,H37&lt;&gt;$R$8,H37&lt;&gt;$R$9),"Vence em breve","Em dia")))))))))),"Conferir datas e campos"))</f>
        <v/>
      </c>
      <c r="P37">
        <f>""</f>
        <v/>
      </c>
      <c r="Q37">
        <f>""</f>
        <v/>
      </c>
      <c r="R37">
        <f>""</f>
        <v/>
      </c>
      <c r="S37">
        <f>""</f>
        <v/>
      </c>
      <c r="T37">
        <f>""</f>
        <v/>
      </c>
    </row>
    <row r="38" ht="34" customHeight="1">
      <c r="A38" s="11" t="n"/>
      <c r="B38" s="11" t="n"/>
      <c r="C38" s="11" t="n"/>
      <c r="D38" s="12" t="n"/>
      <c r="E38" s="11" t="n"/>
      <c r="F38" s="11" t="n"/>
      <c r="G38" s="11" t="n"/>
      <c r="H38" s="11" t="n"/>
      <c r="I38" s="12" t="n"/>
      <c r="J38" s="12" t="n"/>
      <c r="K38" s="11" t="n"/>
      <c r="L38" s="22" t="n"/>
      <c r="M38" s="24">
        <f>IF(OR(A38="",D38="",H38=""),"",IFERROR(IF(OR(H38=$R$8,H38=$R$9),IF(J38="","",MAX(0,J38-D38)),MAX(0,TODAY()-D38)),""))</f>
        <v/>
      </c>
      <c r="N38" s="17">
        <f>IF(A38="","",IFERROR(IF(COUNTIF($A$5:$A$124,A38)&gt;1,"Conferir protocolo duplicado",IF(AND(B38&lt;&gt;"",C38&lt;&gt;"",D38&lt;&gt;"",E38&lt;&gt;"",F38&lt;&gt;"",COUNTIFS($B$5:$B$124,B38,$C$5:$C$124,C38,$D$5:$D$124,D38,$E$5:$E$124,E38,$F$5:$F$124,F38)&gt;1),"Conferir possível duplicidade",IF(H38="","Definir situação",IF(G38="","Definir responsável",IF(AND(H38&lt;&gt;$R$8,H38&lt;&gt;$R$9,I38=""),"Definir vencimento",IF(AND(H38=$R$8,OR(J38="",K38="")),"Registrar retorno e solução",IF(AND(H38=$R$9,K38=""),"Registrar motivo",IF(E38=$Q$9,"Conferir fluxo próprio",IF(AND(ISNUMBER(I38),I38&lt;TODAY(),H38&lt;&gt;$R$8,H38&lt;&gt;$R$9),"Prazo vencido",IF(AND(ISNUMBER(I38),I38&gt;=TODAY(),I38-TODAY()&lt;=$T$7,H38&lt;&gt;$R$8,H38&lt;&gt;$R$9),"Vence em breve","Em dia")))))))))),"Conferir datas e campos"))</f>
        <v/>
      </c>
      <c r="P38">
        <f>""</f>
        <v/>
      </c>
      <c r="Q38">
        <f>""</f>
        <v/>
      </c>
      <c r="R38">
        <f>""</f>
        <v/>
      </c>
      <c r="S38">
        <f>""</f>
        <v/>
      </c>
      <c r="T38">
        <f>""</f>
        <v/>
      </c>
    </row>
    <row r="39" ht="34" customHeight="1">
      <c r="A39" s="11" t="n"/>
      <c r="B39" s="11" t="n"/>
      <c r="C39" s="11" t="n"/>
      <c r="D39" s="12" t="n"/>
      <c r="E39" s="11" t="n"/>
      <c r="F39" s="11" t="n"/>
      <c r="G39" s="11" t="n"/>
      <c r="H39" s="11" t="n"/>
      <c r="I39" s="12" t="n"/>
      <c r="J39" s="12" t="n"/>
      <c r="K39" s="11" t="n"/>
      <c r="L39" s="22" t="n"/>
      <c r="M39" s="23">
        <f>IF(OR(A39="",D39="",H39=""),"",IFERROR(IF(OR(H39=$R$8,H39=$R$9),IF(J39="","",MAX(0,J39-D39)),MAX(0,TODAY()-D39)),""))</f>
        <v/>
      </c>
      <c r="N39" s="15">
        <f>IF(A39="","",IFERROR(IF(COUNTIF($A$5:$A$124,A39)&gt;1,"Conferir protocolo duplicado",IF(AND(B39&lt;&gt;"",C39&lt;&gt;"",D39&lt;&gt;"",E39&lt;&gt;"",F39&lt;&gt;"",COUNTIFS($B$5:$B$124,B39,$C$5:$C$124,C39,$D$5:$D$124,D39,$E$5:$E$124,E39,$F$5:$F$124,F39)&gt;1),"Conferir possível duplicidade",IF(H39="","Definir situação",IF(G39="","Definir responsável",IF(AND(H39&lt;&gt;$R$8,H39&lt;&gt;$R$9,I39=""),"Definir vencimento",IF(AND(H39=$R$8,OR(J39="",K39="")),"Registrar retorno e solução",IF(AND(H39=$R$9,K39=""),"Registrar motivo",IF(E39=$Q$9,"Conferir fluxo próprio",IF(AND(ISNUMBER(I39),I39&lt;TODAY(),H39&lt;&gt;$R$8,H39&lt;&gt;$R$9),"Prazo vencido",IF(AND(ISNUMBER(I39),I39&gt;=TODAY(),I39-TODAY()&lt;=$T$7,H39&lt;&gt;$R$8,H39&lt;&gt;$R$9),"Vence em breve","Em dia")))))))))),"Conferir datas e campos"))</f>
        <v/>
      </c>
      <c r="P39">
        <f>""</f>
        <v/>
      </c>
      <c r="Q39">
        <f>""</f>
        <v/>
      </c>
      <c r="R39">
        <f>""</f>
        <v/>
      </c>
      <c r="S39">
        <f>""</f>
        <v/>
      </c>
      <c r="T39">
        <f>""</f>
        <v/>
      </c>
    </row>
    <row r="40" ht="34" customHeight="1">
      <c r="A40" s="11" t="n"/>
      <c r="B40" s="11" t="n"/>
      <c r="C40" s="11" t="n"/>
      <c r="D40" s="12" t="n"/>
      <c r="E40" s="11" t="n"/>
      <c r="F40" s="11" t="n"/>
      <c r="G40" s="11" t="n"/>
      <c r="H40" s="11" t="n"/>
      <c r="I40" s="12" t="n"/>
      <c r="J40" s="12" t="n"/>
      <c r="K40" s="11" t="n"/>
      <c r="L40" s="22" t="n"/>
      <c r="M40" s="24">
        <f>IF(OR(A40="",D40="",H40=""),"",IFERROR(IF(OR(H40=$R$8,H40=$R$9),IF(J40="","",MAX(0,J40-D40)),MAX(0,TODAY()-D40)),""))</f>
        <v/>
      </c>
      <c r="N40" s="17">
        <f>IF(A40="","",IFERROR(IF(COUNTIF($A$5:$A$124,A40)&gt;1,"Conferir protocolo duplicado",IF(AND(B40&lt;&gt;"",C40&lt;&gt;"",D40&lt;&gt;"",E40&lt;&gt;"",F40&lt;&gt;"",COUNTIFS($B$5:$B$124,B40,$C$5:$C$124,C40,$D$5:$D$124,D40,$E$5:$E$124,E40,$F$5:$F$124,F40)&gt;1),"Conferir possível duplicidade",IF(H40="","Definir situação",IF(G40="","Definir responsável",IF(AND(H40&lt;&gt;$R$8,H40&lt;&gt;$R$9,I40=""),"Definir vencimento",IF(AND(H40=$R$8,OR(J40="",K40="")),"Registrar retorno e solução",IF(AND(H40=$R$9,K40=""),"Registrar motivo",IF(E40=$Q$9,"Conferir fluxo próprio",IF(AND(ISNUMBER(I40),I40&lt;TODAY(),H40&lt;&gt;$R$8,H40&lt;&gt;$R$9),"Prazo vencido",IF(AND(ISNUMBER(I40),I40&gt;=TODAY(),I40-TODAY()&lt;=$T$7,H40&lt;&gt;$R$8,H40&lt;&gt;$R$9),"Vence em breve","Em dia")))))))))),"Conferir datas e campos"))</f>
        <v/>
      </c>
      <c r="P40">
        <f>""</f>
        <v/>
      </c>
      <c r="Q40">
        <f>""</f>
        <v/>
      </c>
      <c r="R40">
        <f>""</f>
        <v/>
      </c>
      <c r="S40">
        <f>""</f>
        <v/>
      </c>
      <c r="T40">
        <f>""</f>
        <v/>
      </c>
    </row>
    <row r="41" ht="34" customHeight="1">
      <c r="A41" s="11" t="n"/>
      <c r="B41" s="11" t="n"/>
      <c r="C41" s="11" t="n"/>
      <c r="D41" s="12" t="n"/>
      <c r="E41" s="11" t="n"/>
      <c r="F41" s="11" t="n"/>
      <c r="G41" s="11" t="n"/>
      <c r="H41" s="11" t="n"/>
      <c r="I41" s="12" t="n"/>
      <c r="J41" s="12" t="n"/>
      <c r="K41" s="11" t="n"/>
      <c r="L41" s="22" t="n"/>
      <c r="M41" s="23">
        <f>IF(OR(A41="",D41="",H41=""),"",IFERROR(IF(OR(H41=$R$8,H41=$R$9),IF(J41="","",MAX(0,J41-D41)),MAX(0,TODAY()-D41)),""))</f>
        <v/>
      </c>
      <c r="N41" s="15">
        <f>IF(A41="","",IFERROR(IF(COUNTIF($A$5:$A$124,A41)&gt;1,"Conferir protocolo duplicado",IF(AND(B41&lt;&gt;"",C41&lt;&gt;"",D41&lt;&gt;"",E41&lt;&gt;"",F41&lt;&gt;"",COUNTIFS($B$5:$B$124,B41,$C$5:$C$124,C41,$D$5:$D$124,D41,$E$5:$E$124,E41,$F$5:$F$124,F41)&gt;1),"Conferir possível duplicidade",IF(H41="","Definir situação",IF(G41="","Definir responsável",IF(AND(H41&lt;&gt;$R$8,H41&lt;&gt;$R$9,I41=""),"Definir vencimento",IF(AND(H41=$R$8,OR(J41="",K41="")),"Registrar retorno e solução",IF(AND(H41=$R$9,K41=""),"Registrar motivo",IF(E41=$Q$9,"Conferir fluxo próprio",IF(AND(ISNUMBER(I41),I41&lt;TODAY(),H41&lt;&gt;$R$8,H41&lt;&gt;$R$9),"Prazo vencido",IF(AND(ISNUMBER(I41),I41&gt;=TODAY(),I41-TODAY()&lt;=$T$7,H41&lt;&gt;$R$8,H41&lt;&gt;$R$9),"Vence em breve","Em dia")))))))))),"Conferir datas e campos"))</f>
        <v/>
      </c>
      <c r="P41">
        <f>""</f>
        <v/>
      </c>
      <c r="Q41">
        <f>""</f>
        <v/>
      </c>
      <c r="R41">
        <f>""</f>
        <v/>
      </c>
      <c r="S41">
        <f>""</f>
        <v/>
      </c>
      <c r="T41">
        <f>""</f>
        <v/>
      </c>
    </row>
    <row r="42" ht="34" customHeight="1">
      <c r="A42" s="11" t="n"/>
      <c r="B42" s="11" t="n"/>
      <c r="C42" s="11" t="n"/>
      <c r="D42" s="12" t="n"/>
      <c r="E42" s="11" t="n"/>
      <c r="F42" s="11" t="n"/>
      <c r="G42" s="11" t="n"/>
      <c r="H42" s="11" t="n"/>
      <c r="I42" s="12" t="n"/>
      <c r="J42" s="12" t="n"/>
      <c r="K42" s="11" t="n"/>
      <c r="L42" s="22" t="n"/>
      <c r="M42" s="24">
        <f>IF(OR(A42="",D42="",H42=""),"",IFERROR(IF(OR(H42=$R$8,H42=$R$9),IF(J42="","",MAX(0,J42-D42)),MAX(0,TODAY()-D42)),""))</f>
        <v/>
      </c>
      <c r="N42" s="17">
        <f>IF(A42="","",IFERROR(IF(COUNTIF($A$5:$A$124,A42)&gt;1,"Conferir protocolo duplicado",IF(AND(B42&lt;&gt;"",C42&lt;&gt;"",D42&lt;&gt;"",E42&lt;&gt;"",F42&lt;&gt;"",COUNTIFS($B$5:$B$124,B42,$C$5:$C$124,C42,$D$5:$D$124,D42,$E$5:$E$124,E42,$F$5:$F$124,F42)&gt;1),"Conferir possível duplicidade",IF(H42="","Definir situação",IF(G42="","Definir responsável",IF(AND(H42&lt;&gt;$R$8,H42&lt;&gt;$R$9,I42=""),"Definir vencimento",IF(AND(H42=$R$8,OR(J42="",K42="")),"Registrar retorno e solução",IF(AND(H42=$R$9,K42=""),"Registrar motivo",IF(E42=$Q$9,"Conferir fluxo próprio",IF(AND(ISNUMBER(I42),I42&lt;TODAY(),H42&lt;&gt;$R$8,H42&lt;&gt;$R$9),"Prazo vencido",IF(AND(ISNUMBER(I42),I42&gt;=TODAY(),I42-TODAY()&lt;=$T$7,H42&lt;&gt;$R$8,H42&lt;&gt;$R$9),"Vence em breve","Em dia")))))))))),"Conferir datas e campos"))</f>
        <v/>
      </c>
      <c r="P42">
        <f>""</f>
        <v/>
      </c>
      <c r="Q42">
        <f>""</f>
        <v/>
      </c>
      <c r="R42">
        <f>""</f>
        <v/>
      </c>
      <c r="S42">
        <f>""</f>
        <v/>
      </c>
      <c r="T42">
        <f>""</f>
        <v/>
      </c>
    </row>
    <row r="43" ht="34" customHeight="1">
      <c r="A43" s="11" t="n"/>
      <c r="B43" s="11" t="n"/>
      <c r="C43" s="11" t="n"/>
      <c r="D43" s="12" t="n"/>
      <c r="E43" s="11" t="n"/>
      <c r="F43" s="11" t="n"/>
      <c r="G43" s="11" t="n"/>
      <c r="H43" s="11" t="n"/>
      <c r="I43" s="12" t="n"/>
      <c r="J43" s="12" t="n"/>
      <c r="K43" s="11" t="n"/>
      <c r="L43" s="22" t="n"/>
      <c r="M43" s="23">
        <f>IF(OR(A43="",D43="",H43=""),"",IFERROR(IF(OR(H43=$R$8,H43=$R$9),IF(J43="","",MAX(0,J43-D43)),MAX(0,TODAY()-D43)),""))</f>
        <v/>
      </c>
      <c r="N43" s="15">
        <f>IF(A43="","",IFERROR(IF(COUNTIF($A$5:$A$124,A43)&gt;1,"Conferir protocolo duplicado",IF(AND(B43&lt;&gt;"",C43&lt;&gt;"",D43&lt;&gt;"",E43&lt;&gt;"",F43&lt;&gt;"",COUNTIFS($B$5:$B$124,B43,$C$5:$C$124,C43,$D$5:$D$124,D43,$E$5:$E$124,E43,$F$5:$F$124,F43)&gt;1),"Conferir possível duplicidade",IF(H43="","Definir situação",IF(G43="","Definir responsável",IF(AND(H43&lt;&gt;$R$8,H43&lt;&gt;$R$9,I43=""),"Definir vencimento",IF(AND(H43=$R$8,OR(J43="",K43="")),"Registrar retorno e solução",IF(AND(H43=$R$9,K43=""),"Registrar motivo",IF(E43=$Q$9,"Conferir fluxo próprio",IF(AND(ISNUMBER(I43),I43&lt;TODAY(),H43&lt;&gt;$R$8,H43&lt;&gt;$R$9),"Prazo vencido",IF(AND(ISNUMBER(I43),I43&gt;=TODAY(),I43-TODAY()&lt;=$T$7,H43&lt;&gt;$R$8,H43&lt;&gt;$R$9),"Vence em breve","Em dia")))))))))),"Conferir datas e campos"))</f>
        <v/>
      </c>
      <c r="P43">
        <f>""</f>
        <v/>
      </c>
      <c r="Q43">
        <f>""</f>
        <v/>
      </c>
      <c r="R43">
        <f>""</f>
        <v/>
      </c>
      <c r="S43">
        <f>""</f>
        <v/>
      </c>
      <c r="T43">
        <f>""</f>
        <v/>
      </c>
    </row>
    <row r="44" ht="34" customHeight="1">
      <c r="A44" s="11" t="n"/>
      <c r="B44" s="11" t="n"/>
      <c r="C44" s="11" t="n"/>
      <c r="D44" s="12" t="n"/>
      <c r="E44" s="11" t="n"/>
      <c r="F44" s="11" t="n"/>
      <c r="G44" s="11" t="n"/>
      <c r="H44" s="11" t="n"/>
      <c r="I44" s="12" t="n"/>
      <c r="J44" s="12" t="n"/>
      <c r="K44" s="11" t="n"/>
      <c r="L44" s="22" t="n"/>
      <c r="M44" s="24">
        <f>IF(OR(A44="",D44="",H44=""),"",IFERROR(IF(OR(H44=$R$8,H44=$R$9),IF(J44="","",MAX(0,J44-D44)),MAX(0,TODAY()-D44)),""))</f>
        <v/>
      </c>
      <c r="N44" s="17">
        <f>IF(A44="","",IFERROR(IF(COUNTIF($A$5:$A$124,A44)&gt;1,"Conferir protocolo duplicado",IF(AND(B44&lt;&gt;"",C44&lt;&gt;"",D44&lt;&gt;"",E44&lt;&gt;"",F44&lt;&gt;"",COUNTIFS($B$5:$B$124,B44,$C$5:$C$124,C44,$D$5:$D$124,D44,$E$5:$E$124,E44,$F$5:$F$124,F44)&gt;1),"Conferir possível duplicidade",IF(H44="","Definir situação",IF(G44="","Definir responsável",IF(AND(H44&lt;&gt;$R$8,H44&lt;&gt;$R$9,I44=""),"Definir vencimento",IF(AND(H44=$R$8,OR(J44="",K44="")),"Registrar retorno e solução",IF(AND(H44=$R$9,K44=""),"Registrar motivo",IF(E44=$Q$9,"Conferir fluxo próprio",IF(AND(ISNUMBER(I44),I44&lt;TODAY(),H44&lt;&gt;$R$8,H44&lt;&gt;$R$9),"Prazo vencido",IF(AND(ISNUMBER(I44),I44&gt;=TODAY(),I44-TODAY()&lt;=$T$7,H44&lt;&gt;$R$8,H44&lt;&gt;$R$9),"Vence em breve","Em dia")))))))))),"Conferir datas e campos"))</f>
        <v/>
      </c>
      <c r="P44">
        <f>""</f>
        <v/>
      </c>
      <c r="Q44">
        <f>""</f>
        <v/>
      </c>
      <c r="R44">
        <f>""</f>
        <v/>
      </c>
      <c r="S44">
        <f>""</f>
        <v/>
      </c>
      <c r="T44">
        <f>""</f>
        <v/>
      </c>
    </row>
    <row r="45" ht="34" customHeight="1">
      <c r="A45" s="11" t="n"/>
      <c r="B45" s="11" t="n"/>
      <c r="C45" s="11" t="n"/>
      <c r="D45" s="12" t="n"/>
      <c r="E45" s="11" t="n"/>
      <c r="F45" s="11" t="n"/>
      <c r="G45" s="11" t="n"/>
      <c r="H45" s="11" t="n"/>
      <c r="I45" s="12" t="n"/>
      <c r="J45" s="12" t="n"/>
      <c r="K45" s="11" t="n"/>
      <c r="L45" s="22" t="n"/>
      <c r="M45" s="23">
        <f>IF(OR(A45="",D45="",H45=""),"",IFERROR(IF(OR(H45=$R$8,H45=$R$9),IF(J45="","",MAX(0,J45-D45)),MAX(0,TODAY()-D45)),""))</f>
        <v/>
      </c>
      <c r="N45" s="15">
        <f>IF(A45="","",IFERROR(IF(COUNTIF($A$5:$A$124,A45)&gt;1,"Conferir protocolo duplicado",IF(AND(B45&lt;&gt;"",C45&lt;&gt;"",D45&lt;&gt;"",E45&lt;&gt;"",F45&lt;&gt;"",COUNTIFS($B$5:$B$124,B45,$C$5:$C$124,C45,$D$5:$D$124,D45,$E$5:$E$124,E45,$F$5:$F$124,F45)&gt;1),"Conferir possível duplicidade",IF(H45="","Definir situação",IF(G45="","Definir responsável",IF(AND(H45&lt;&gt;$R$8,H45&lt;&gt;$R$9,I45=""),"Definir vencimento",IF(AND(H45=$R$8,OR(J45="",K45="")),"Registrar retorno e solução",IF(AND(H45=$R$9,K45=""),"Registrar motivo",IF(E45=$Q$9,"Conferir fluxo próprio",IF(AND(ISNUMBER(I45),I45&lt;TODAY(),H45&lt;&gt;$R$8,H45&lt;&gt;$R$9),"Prazo vencido",IF(AND(ISNUMBER(I45),I45&gt;=TODAY(),I45-TODAY()&lt;=$T$7,H45&lt;&gt;$R$8,H45&lt;&gt;$R$9),"Vence em breve","Em dia")))))))))),"Conferir datas e campos"))</f>
        <v/>
      </c>
      <c r="P45">
        <f>""</f>
        <v/>
      </c>
      <c r="Q45">
        <f>""</f>
        <v/>
      </c>
      <c r="R45">
        <f>""</f>
        <v/>
      </c>
      <c r="S45">
        <f>""</f>
        <v/>
      </c>
      <c r="T45">
        <f>""</f>
        <v/>
      </c>
    </row>
    <row r="46" ht="34" customHeight="1">
      <c r="A46" s="11" t="n"/>
      <c r="B46" s="11" t="n"/>
      <c r="C46" s="11" t="n"/>
      <c r="D46" s="12" t="n"/>
      <c r="E46" s="11" t="n"/>
      <c r="F46" s="11" t="n"/>
      <c r="G46" s="11" t="n"/>
      <c r="H46" s="11" t="n"/>
      <c r="I46" s="12" t="n"/>
      <c r="J46" s="12" t="n"/>
      <c r="K46" s="11" t="n"/>
      <c r="L46" s="22" t="n"/>
      <c r="M46" s="24">
        <f>IF(OR(A46="",D46="",H46=""),"",IFERROR(IF(OR(H46=$R$8,H46=$R$9),IF(J46="","",MAX(0,J46-D46)),MAX(0,TODAY()-D46)),""))</f>
        <v/>
      </c>
      <c r="N46" s="17">
        <f>IF(A46="","",IFERROR(IF(COUNTIF($A$5:$A$124,A46)&gt;1,"Conferir protocolo duplicado",IF(AND(B46&lt;&gt;"",C46&lt;&gt;"",D46&lt;&gt;"",E46&lt;&gt;"",F46&lt;&gt;"",COUNTIFS($B$5:$B$124,B46,$C$5:$C$124,C46,$D$5:$D$124,D46,$E$5:$E$124,E46,$F$5:$F$124,F46)&gt;1),"Conferir possível duplicidade",IF(H46="","Definir situação",IF(G46="","Definir responsável",IF(AND(H46&lt;&gt;$R$8,H46&lt;&gt;$R$9,I46=""),"Definir vencimento",IF(AND(H46=$R$8,OR(J46="",K46="")),"Registrar retorno e solução",IF(AND(H46=$R$9,K46=""),"Registrar motivo",IF(E46=$Q$9,"Conferir fluxo próprio",IF(AND(ISNUMBER(I46),I46&lt;TODAY(),H46&lt;&gt;$R$8,H46&lt;&gt;$R$9),"Prazo vencido",IF(AND(ISNUMBER(I46),I46&gt;=TODAY(),I46-TODAY()&lt;=$T$7,H46&lt;&gt;$R$8,H46&lt;&gt;$R$9),"Vence em breve","Em dia")))))))))),"Conferir datas e campos"))</f>
        <v/>
      </c>
      <c r="P46">
        <f>""</f>
        <v/>
      </c>
      <c r="Q46">
        <f>""</f>
        <v/>
      </c>
      <c r="R46">
        <f>""</f>
        <v/>
      </c>
      <c r="S46">
        <f>""</f>
        <v/>
      </c>
      <c r="T46">
        <f>""</f>
        <v/>
      </c>
    </row>
    <row r="47" ht="34" customHeight="1">
      <c r="A47" s="11" t="n"/>
      <c r="B47" s="11" t="n"/>
      <c r="C47" s="11" t="n"/>
      <c r="D47" s="12" t="n"/>
      <c r="E47" s="11" t="n"/>
      <c r="F47" s="11" t="n"/>
      <c r="G47" s="11" t="n"/>
      <c r="H47" s="11" t="n"/>
      <c r="I47" s="12" t="n"/>
      <c r="J47" s="12" t="n"/>
      <c r="K47" s="11" t="n"/>
      <c r="L47" s="22" t="n"/>
      <c r="M47" s="23">
        <f>IF(OR(A47="",D47="",H47=""),"",IFERROR(IF(OR(H47=$R$8,H47=$R$9),IF(J47="","",MAX(0,J47-D47)),MAX(0,TODAY()-D47)),""))</f>
        <v/>
      </c>
      <c r="N47" s="15">
        <f>IF(A47="","",IFERROR(IF(COUNTIF($A$5:$A$124,A47)&gt;1,"Conferir protocolo duplicado",IF(AND(B47&lt;&gt;"",C47&lt;&gt;"",D47&lt;&gt;"",E47&lt;&gt;"",F47&lt;&gt;"",COUNTIFS($B$5:$B$124,B47,$C$5:$C$124,C47,$D$5:$D$124,D47,$E$5:$E$124,E47,$F$5:$F$124,F47)&gt;1),"Conferir possível duplicidade",IF(H47="","Definir situação",IF(G47="","Definir responsável",IF(AND(H47&lt;&gt;$R$8,H47&lt;&gt;$R$9,I47=""),"Definir vencimento",IF(AND(H47=$R$8,OR(J47="",K47="")),"Registrar retorno e solução",IF(AND(H47=$R$9,K47=""),"Registrar motivo",IF(E47=$Q$9,"Conferir fluxo próprio",IF(AND(ISNUMBER(I47),I47&lt;TODAY(),H47&lt;&gt;$R$8,H47&lt;&gt;$R$9),"Prazo vencido",IF(AND(ISNUMBER(I47),I47&gt;=TODAY(),I47-TODAY()&lt;=$T$7,H47&lt;&gt;$R$8,H47&lt;&gt;$R$9),"Vence em breve","Em dia")))))))))),"Conferir datas e campos"))</f>
        <v/>
      </c>
      <c r="P47">
        <f>""</f>
        <v/>
      </c>
      <c r="Q47">
        <f>""</f>
        <v/>
      </c>
      <c r="R47">
        <f>""</f>
        <v/>
      </c>
      <c r="S47">
        <f>""</f>
        <v/>
      </c>
      <c r="T47">
        <f>""</f>
        <v/>
      </c>
    </row>
    <row r="48" ht="34" customHeight="1">
      <c r="A48" s="11" t="n"/>
      <c r="B48" s="11" t="n"/>
      <c r="C48" s="11" t="n"/>
      <c r="D48" s="12" t="n"/>
      <c r="E48" s="11" t="n"/>
      <c r="F48" s="11" t="n"/>
      <c r="G48" s="11" t="n"/>
      <c r="H48" s="11" t="n"/>
      <c r="I48" s="12" t="n"/>
      <c r="J48" s="12" t="n"/>
      <c r="K48" s="11" t="n"/>
      <c r="L48" s="22" t="n"/>
      <c r="M48" s="24">
        <f>IF(OR(A48="",D48="",H48=""),"",IFERROR(IF(OR(H48=$R$8,H48=$R$9),IF(J48="","",MAX(0,J48-D48)),MAX(0,TODAY()-D48)),""))</f>
        <v/>
      </c>
      <c r="N48" s="17">
        <f>IF(A48="","",IFERROR(IF(COUNTIF($A$5:$A$124,A48)&gt;1,"Conferir protocolo duplicado",IF(AND(B48&lt;&gt;"",C48&lt;&gt;"",D48&lt;&gt;"",E48&lt;&gt;"",F48&lt;&gt;"",COUNTIFS($B$5:$B$124,B48,$C$5:$C$124,C48,$D$5:$D$124,D48,$E$5:$E$124,E48,$F$5:$F$124,F48)&gt;1),"Conferir possível duplicidade",IF(H48="","Definir situação",IF(G48="","Definir responsável",IF(AND(H48&lt;&gt;$R$8,H48&lt;&gt;$R$9,I48=""),"Definir vencimento",IF(AND(H48=$R$8,OR(J48="",K48="")),"Registrar retorno e solução",IF(AND(H48=$R$9,K48=""),"Registrar motivo",IF(E48=$Q$9,"Conferir fluxo próprio",IF(AND(ISNUMBER(I48),I48&lt;TODAY(),H48&lt;&gt;$R$8,H48&lt;&gt;$R$9),"Prazo vencido",IF(AND(ISNUMBER(I48),I48&gt;=TODAY(),I48-TODAY()&lt;=$T$7,H48&lt;&gt;$R$8,H48&lt;&gt;$R$9),"Vence em breve","Em dia")))))))))),"Conferir datas e campos"))</f>
        <v/>
      </c>
      <c r="P48">
        <f>""</f>
        <v/>
      </c>
      <c r="Q48">
        <f>""</f>
        <v/>
      </c>
      <c r="R48">
        <f>""</f>
        <v/>
      </c>
      <c r="S48">
        <f>""</f>
        <v/>
      </c>
      <c r="T48">
        <f>""</f>
        <v/>
      </c>
    </row>
    <row r="49" ht="34" customHeight="1">
      <c r="A49" s="11" t="n"/>
      <c r="B49" s="11" t="n"/>
      <c r="C49" s="11" t="n"/>
      <c r="D49" s="12" t="n"/>
      <c r="E49" s="11" t="n"/>
      <c r="F49" s="11" t="n"/>
      <c r="G49" s="11" t="n"/>
      <c r="H49" s="11" t="n"/>
      <c r="I49" s="12" t="n"/>
      <c r="J49" s="12" t="n"/>
      <c r="K49" s="11" t="n"/>
      <c r="L49" s="22" t="n"/>
      <c r="M49" s="23">
        <f>IF(OR(A49="",D49="",H49=""),"",IFERROR(IF(OR(H49=$R$8,H49=$R$9),IF(J49="","",MAX(0,J49-D49)),MAX(0,TODAY()-D49)),""))</f>
        <v/>
      </c>
      <c r="N49" s="15">
        <f>IF(A49="","",IFERROR(IF(COUNTIF($A$5:$A$124,A49)&gt;1,"Conferir protocolo duplicado",IF(AND(B49&lt;&gt;"",C49&lt;&gt;"",D49&lt;&gt;"",E49&lt;&gt;"",F49&lt;&gt;"",COUNTIFS($B$5:$B$124,B49,$C$5:$C$124,C49,$D$5:$D$124,D49,$E$5:$E$124,E49,$F$5:$F$124,F49)&gt;1),"Conferir possível duplicidade",IF(H49="","Definir situação",IF(G49="","Definir responsável",IF(AND(H49&lt;&gt;$R$8,H49&lt;&gt;$R$9,I49=""),"Definir vencimento",IF(AND(H49=$R$8,OR(J49="",K49="")),"Registrar retorno e solução",IF(AND(H49=$R$9,K49=""),"Registrar motivo",IF(E49=$Q$9,"Conferir fluxo próprio",IF(AND(ISNUMBER(I49),I49&lt;TODAY(),H49&lt;&gt;$R$8,H49&lt;&gt;$R$9),"Prazo vencido",IF(AND(ISNUMBER(I49),I49&gt;=TODAY(),I49-TODAY()&lt;=$T$7,H49&lt;&gt;$R$8,H49&lt;&gt;$R$9),"Vence em breve","Em dia")))))))))),"Conferir datas e campos"))</f>
        <v/>
      </c>
      <c r="P49">
        <f>""</f>
        <v/>
      </c>
      <c r="Q49">
        <f>""</f>
        <v/>
      </c>
      <c r="R49">
        <f>""</f>
        <v/>
      </c>
      <c r="S49">
        <f>""</f>
        <v/>
      </c>
      <c r="T49">
        <f>""</f>
        <v/>
      </c>
    </row>
    <row r="50" ht="34" customHeight="1">
      <c r="A50" s="11" t="n"/>
      <c r="B50" s="11" t="n"/>
      <c r="C50" s="11" t="n"/>
      <c r="D50" s="12" t="n"/>
      <c r="E50" s="11" t="n"/>
      <c r="F50" s="11" t="n"/>
      <c r="G50" s="11" t="n"/>
      <c r="H50" s="11" t="n"/>
      <c r="I50" s="12" t="n"/>
      <c r="J50" s="12" t="n"/>
      <c r="K50" s="11" t="n"/>
      <c r="L50" s="22" t="n"/>
      <c r="M50" s="24">
        <f>IF(OR(A50="",D50="",H50=""),"",IFERROR(IF(OR(H50=$R$8,H50=$R$9),IF(J50="","",MAX(0,J50-D50)),MAX(0,TODAY()-D50)),""))</f>
        <v/>
      </c>
      <c r="N50" s="17">
        <f>IF(A50="","",IFERROR(IF(COUNTIF($A$5:$A$124,A50)&gt;1,"Conferir protocolo duplicado",IF(AND(B50&lt;&gt;"",C50&lt;&gt;"",D50&lt;&gt;"",E50&lt;&gt;"",F50&lt;&gt;"",COUNTIFS($B$5:$B$124,B50,$C$5:$C$124,C50,$D$5:$D$124,D50,$E$5:$E$124,E50,$F$5:$F$124,F50)&gt;1),"Conferir possível duplicidade",IF(H50="","Definir situação",IF(G50="","Definir responsável",IF(AND(H50&lt;&gt;$R$8,H50&lt;&gt;$R$9,I50=""),"Definir vencimento",IF(AND(H50=$R$8,OR(J50="",K50="")),"Registrar retorno e solução",IF(AND(H50=$R$9,K50=""),"Registrar motivo",IF(E50=$Q$9,"Conferir fluxo próprio",IF(AND(ISNUMBER(I50),I50&lt;TODAY(),H50&lt;&gt;$R$8,H50&lt;&gt;$R$9),"Prazo vencido",IF(AND(ISNUMBER(I50),I50&gt;=TODAY(),I50-TODAY()&lt;=$T$7,H50&lt;&gt;$R$8,H50&lt;&gt;$R$9),"Vence em breve","Em dia")))))))))),"Conferir datas e campos"))</f>
        <v/>
      </c>
      <c r="P50">
        <f>""</f>
        <v/>
      </c>
      <c r="Q50">
        <f>""</f>
        <v/>
      </c>
      <c r="R50">
        <f>""</f>
        <v/>
      </c>
      <c r="S50">
        <f>""</f>
        <v/>
      </c>
      <c r="T50">
        <f>""</f>
        <v/>
      </c>
    </row>
    <row r="51" ht="34" customHeight="1">
      <c r="A51" s="11" t="n"/>
      <c r="B51" s="11" t="n"/>
      <c r="C51" s="11" t="n"/>
      <c r="D51" s="12" t="n"/>
      <c r="E51" s="11" t="n"/>
      <c r="F51" s="11" t="n"/>
      <c r="G51" s="11" t="n"/>
      <c r="H51" s="11" t="n"/>
      <c r="I51" s="12" t="n"/>
      <c r="J51" s="12" t="n"/>
      <c r="K51" s="11" t="n"/>
      <c r="L51" s="22" t="n"/>
      <c r="M51" s="23">
        <f>IF(OR(A51="",D51="",H51=""),"",IFERROR(IF(OR(H51=$R$8,H51=$R$9),IF(J51="","",MAX(0,J51-D51)),MAX(0,TODAY()-D51)),""))</f>
        <v/>
      </c>
      <c r="N51" s="15">
        <f>IF(A51="","",IFERROR(IF(COUNTIF($A$5:$A$124,A51)&gt;1,"Conferir protocolo duplicado",IF(AND(B51&lt;&gt;"",C51&lt;&gt;"",D51&lt;&gt;"",E51&lt;&gt;"",F51&lt;&gt;"",COUNTIFS($B$5:$B$124,B51,$C$5:$C$124,C51,$D$5:$D$124,D51,$E$5:$E$124,E51,$F$5:$F$124,F51)&gt;1),"Conferir possível duplicidade",IF(H51="","Definir situação",IF(G51="","Definir responsável",IF(AND(H51&lt;&gt;$R$8,H51&lt;&gt;$R$9,I51=""),"Definir vencimento",IF(AND(H51=$R$8,OR(J51="",K51="")),"Registrar retorno e solução",IF(AND(H51=$R$9,K51=""),"Registrar motivo",IF(E51=$Q$9,"Conferir fluxo próprio",IF(AND(ISNUMBER(I51),I51&lt;TODAY(),H51&lt;&gt;$R$8,H51&lt;&gt;$R$9),"Prazo vencido",IF(AND(ISNUMBER(I51),I51&gt;=TODAY(),I51-TODAY()&lt;=$T$7,H51&lt;&gt;$R$8,H51&lt;&gt;$R$9),"Vence em breve","Em dia")))))))))),"Conferir datas e campos"))</f>
        <v/>
      </c>
      <c r="P51">
        <f>""</f>
        <v/>
      </c>
      <c r="Q51">
        <f>""</f>
        <v/>
      </c>
      <c r="R51">
        <f>""</f>
        <v/>
      </c>
      <c r="S51">
        <f>""</f>
        <v/>
      </c>
      <c r="T51">
        <f>""</f>
        <v/>
      </c>
    </row>
    <row r="52" ht="34" customHeight="1">
      <c r="A52" s="11" t="n"/>
      <c r="B52" s="11" t="n"/>
      <c r="C52" s="11" t="n"/>
      <c r="D52" s="12" t="n"/>
      <c r="E52" s="11" t="n"/>
      <c r="F52" s="11" t="n"/>
      <c r="G52" s="11" t="n"/>
      <c r="H52" s="11" t="n"/>
      <c r="I52" s="12" t="n"/>
      <c r="J52" s="12" t="n"/>
      <c r="K52" s="11" t="n"/>
      <c r="L52" s="22" t="n"/>
      <c r="M52" s="24">
        <f>IF(OR(A52="",D52="",H52=""),"",IFERROR(IF(OR(H52=$R$8,H52=$R$9),IF(J52="","",MAX(0,J52-D52)),MAX(0,TODAY()-D52)),""))</f>
        <v/>
      </c>
      <c r="N52" s="17">
        <f>IF(A52="","",IFERROR(IF(COUNTIF($A$5:$A$124,A52)&gt;1,"Conferir protocolo duplicado",IF(AND(B52&lt;&gt;"",C52&lt;&gt;"",D52&lt;&gt;"",E52&lt;&gt;"",F52&lt;&gt;"",COUNTIFS($B$5:$B$124,B52,$C$5:$C$124,C52,$D$5:$D$124,D52,$E$5:$E$124,E52,$F$5:$F$124,F52)&gt;1),"Conferir possível duplicidade",IF(H52="","Definir situação",IF(G52="","Definir responsável",IF(AND(H52&lt;&gt;$R$8,H52&lt;&gt;$R$9,I52=""),"Definir vencimento",IF(AND(H52=$R$8,OR(J52="",K52="")),"Registrar retorno e solução",IF(AND(H52=$R$9,K52=""),"Registrar motivo",IF(E52=$Q$9,"Conferir fluxo próprio",IF(AND(ISNUMBER(I52),I52&lt;TODAY(),H52&lt;&gt;$R$8,H52&lt;&gt;$R$9),"Prazo vencido",IF(AND(ISNUMBER(I52),I52&gt;=TODAY(),I52-TODAY()&lt;=$T$7,H52&lt;&gt;$R$8,H52&lt;&gt;$R$9),"Vence em breve","Em dia")))))))))),"Conferir datas e campos"))</f>
        <v/>
      </c>
      <c r="P52">
        <f>""</f>
        <v/>
      </c>
      <c r="Q52">
        <f>""</f>
        <v/>
      </c>
      <c r="R52">
        <f>""</f>
        <v/>
      </c>
      <c r="S52">
        <f>""</f>
        <v/>
      </c>
      <c r="T52">
        <f>""</f>
        <v/>
      </c>
    </row>
    <row r="53" ht="34" customHeight="1">
      <c r="A53" s="11" t="n"/>
      <c r="B53" s="11" t="n"/>
      <c r="C53" s="11" t="n"/>
      <c r="D53" s="12" t="n"/>
      <c r="E53" s="11" t="n"/>
      <c r="F53" s="11" t="n"/>
      <c r="G53" s="11" t="n"/>
      <c r="H53" s="11" t="n"/>
      <c r="I53" s="12" t="n"/>
      <c r="J53" s="12" t="n"/>
      <c r="K53" s="11" t="n"/>
      <c r="L53" s="22" t="n"/>
      <c r="M53" s="23">
        <f>IF(OR(A53="",D53="",H53=""),"",IFERROR(IF(OR(H53=$R$8,H53=$R$9),IF(J53="","",MAX(0,J53-D53)),MAX(0,TODAY()-D53)),""))</f>
        <v/>
      </c>
      <c r="N53" s="15">
        <f>IF(A53="","",IFERROR(IF(COUNTIF($A$5:$A$124,A53)&gt;1,"Conferir protocolo duplicado",IF(AND(B53&lt;&gt;"",C53&lt;&gt;"",D53&lt;&gt;"",E53&lt;&gt;"",F53&lt;&gt;"",COUNTIFS($B$5:$B$124,B53,$C$5:$C$124,C53,$D$5:$D$124,D53,$E$5:$E$124,E53,$F$5:$F$124,F53)&gt;1),"Conferir possível duplicidade",IF(H53="","Definir situação",IF(G53="","Definir responsável",IF(AND(H53&lt;&gt;$R$8,H53&lt;&gt;$R$9,I53=""),"Definir vencimento",IF(AND(H53=$R$8,OR(J53="",K53="")),"Registrar retorno e solução",IF(AND(H53=$R$9,K53=""),"Registrar motivo",IF(E53=$Q$9,"Conferir fluxo próprio",IF(AND(ISNUMBER(I53),I53&lt;TODAY(),H53&lt;&gt;$R$8,H53&lt;&gt;$R$9),"Prazo vencido",IF(AND(ISNUMBER(I53),I53&gt;=TODAY(),I53-TODAY()&lt;=$T$7,H53&lt;&gt;$R$8,H53&lt;&gt;$R$9),"Vence em breve","Em dia")))))))))),"Conferir datas e campos"))</f>
        <v/>
      </c>
      <c r="P53">
        <f>""</f>
        <v/>
      </c>
      <c r="Q53">
        <f>""</f>
        <v/>
      </c>
      <c r="R53">
        <f>""</f>
        <v/>
      </c>
      <c r="S53">
        <f>""</f>
        <v/>
      </c>
      <c r="T53">
        <f>""</f>
        <v/>
      </c>
    </row>
    <row r="54" ht="34" customHeight="1">
      <c r="A54" s="11" t="n"/>
      <c r="B54" s="11" t="n"/>
      <c r="C54" s="11" t="n"/>
      <c r="D54" s="12" t="n"/>
      <c r="E54" s="11" t="n"/>
      <c r="F54" s="11" t="n"/>
      <c r="G54" s="11" t="n"/>
      <c r="H54" s="11" t="n"/>
      <c r="I54" s="12" t="n"/>
      <c r="J54" s="12" t="n"/>
      <c r="K54" s="11" t="n"/>
      <c r="L54" s="22" t="n"/>
      <c r="M54" s="24">
        <f>IF(OR(A54="",D54="",H54=""),"",IFERROR(IF(OR(H54=$R$8,H54=$R$9),IF(J54="","",MAX(0,J54-D54)),MAX(0,TODAY()-D54)),""))</f>
        <v/>
      </c>
      <c r="N54" s="17">
        <f>IF(A54="","",IFERROR(IF(COUNTIF($A$5:$A$124,A54)&gt;1,"Conferir protocolo duplicado",IF(AND(B54&lt;&gt;"",C54&lt;&gt;"",D54&lt;&gt;"",E54&lt;&gt;"",F54&lt;&gt;"",COUNTIFS($B$5:$B$124,B54,$C$5:$C$124,C54,$D$5:$D$124,D54,$E$5:$E$124,E54,$F$5:$F$124,F54)&gt;1),"Conferir possível duplicidade",IF(H54="","Definir situação",IF(G54="","Definir responsável",IF(AND(H54&lt;&gt;$R$8,H54&lt;&gt;$R$9,I54=""),"Definir vencimento",IF(AND(H54=$R$8,OR(J54="",K54="")),"Registrar retorno e solução",IF(AND(H54=$R$9,K54=""),"Registrar motivo",IF(E54=$Q$9,"Conferir fluxo próprio",IF(AND(ISNUMBER(I54),I54&lt;TODAY(),H54&lt;&gt;$R$8,H54&lt;&gt;$R$9),"Prazo vencido",IF(AND(ISNUMBER(I54),I54&gt;=TODAY(),I54-TODAY()&lt;=$T$7,H54&lt;&gt;$R$8,H54&lt;&gt;$R$9),"Vence em breve","Em dia")))))))))),"Conferir datas e campos"))</f>
        <v/>
      </c>
      <c r="P54">
        <f>""</f>
        <v/>
      </c>
      <c r="Q54">
        <f>""</f>
        <v/>
      </c>
      <c r="R54">
        <f>""</f>
        <v/>
      </c>
      <c r="S54">
        <f>""</f>
        <v/>
      </c>
      <c r="T54">
        <f>""</f>
        <v/>
      </c>
    </row>
    <row r="55" ht="34" customHeight="1">
      <c r="A55" s="11" t="n"/>
      <c r="B55" s="11" t="n"/>
      <c r="C55" s="11" t="n"/>
      <c r="D55" s="12" t="n"/>
      <c r="E55" s="11" t="n"/>
      <c r="F55" s="11" t="n"/>
      <c r="G55" s="11" t="n"/>
      <c r="H55" s="11" t="n"/>
      <c r="I55" s="12" t="n"/>
      <c r="J55" s="12" t="n"/>
      <c r="K55" s="11" t="n"/>
      <c r="L55" s="22" t="n"/>
      <c r="M55" s="23">
        <f>IF(OR(A55="",D55="",H55=""),"",IFERROR(IF(OR(H55=$R$8,H55=$R$9),IF(J55="","",MAX(0,J55-D55)),MAX(0,TODAY()-D55)),""))</f>
        <v/>
      </c>
      <c r="N55" s="15">
        <f>IF(A55="","",IFERROR(IF(COUNTIF($A$5:$A$124,A55)&gt;1,"Conferir protocolo duplicado",IF(AND(B55&lt;&gt;"",C55&lt;&gt;"",D55&lt;&gt;"",E55&lt;&gt;"",F55&lt;&gt;"",COUNTIFS($B$5:$B$124,B55,$C$5:$C$124,C55,$D$5:$D$124,D55,$E$5:$E$124,E55,$F$5:$F$124,F55)&gt;1),"Conferir possível duplicidade",IF(H55="","Definir situação",IF(G55="","Definir responsável",IF(AND(H55&lt;&gt;$R$8,H55&lt;&gt;$R$9,I55=""),"Definir vencimento",IF(AND(H55=$R$8,OR(J55="",K55="")),"Registrar retorno e solução",IF(AND(H55=$R$9,K55=""),"Registrar motivo",IF(E55=$Q$9,"Conferir fluxo próprio",IF(AND(ISNUMBER(I55),I55&lt;TODAY(),H55&lt;&gt;$R$8,H55&lt;&gt;$R$9),"Prazo vencido",IF(AND(ISNUMBER(I55),I55&gt;=TODAY(),I55-TODAY()&lt;=$T$7,H55&lt;&gt;$R$8,H55&lt;&gt;$R$9),"Vence em breve","Em dia")))))))))),"Conferir datas e campos"))</f>
        <v/>
      </c>
      <c r="P55">
        <f>""</f>
        <v/>
      </c>
      <c r="Q55">
        <f>""</f>
        <v/>
      </c>
      <c r="R55">
        <f>""</f>
        <v/>
      </c>
      <c r="S55">
        <f>""</f>
        <v/>
      </c>
      <c r="T55">
        <f>""</f>
        <v/>
      </c>
    </row>
    <row r="56" ht="34" customHeight="1">
      <c r="A56" s="11" t="n"/>
      <c r="B56" s="11" t="n"/>
      <c r="C56" s="11" t="n"/>
      <c r="D56" s="12" t="n"/>
      <c r="E56" s="11" t="n"/>
      <c r="F56" s="11" t="n"/>
      <c r="G56" s="11" t="n"/>
      <c r="H56" s="11" t="n"/>
      <c r="I56" s="12" t="n"/>
      <c r="J56" s="12" t="n"/>
      <c r="K56" s="11" t="n"/>
      <c r="L56" s="22" t="n"/>
      <c r="M56" s="24">
        <f>IF(OR(A56="",D56="",H56=""),"",IFERROR(IF(OR(H56=$R$8,H56=$R$9),IF(J56="","",MAX(0,J56-D56)),MAX(0,TODAY()-D56)),""))</f>
        <v/>
      </c>
      <c r="N56" s="17">
        <f>IF(A56="","",IFERROR(IF(COUNTIF($A$5:$A$124,A56)&gt;1,"Conferir protocolo duplicado",IF(AND(B56&lt;&gt;"",C56&lt;&gt;"",D56&lt;&gt;"",E56&lt;&gt;"",F56&lt;&gt;"",COUNTIFS($B$5:$B$124,B56,$C$5:$C$124,C56,$D$5:$D$124,D56,$E$5:$E$124,E56,$F$5:$F$124,F56)&gt;1),"Conferir possível duplicidade",IF(H56="","Definir situação",IF(G56="","Definir responsável",IF(AND(H56&lt;&gt;$R$8,H56&lt;&gt;$R$9,I56=""),"Definir vencimento",IF(AND(H56=$R$8,OR(J56="",K56="")),"Registrar retorno e solução",IF(AND(H56=$R$9,K56=""),"Registrar motivo",IF(E56=$Q$9,"Conferir fluxo próprio",IF(AND(ISNUMBER(I56),I56&lt;TODAY(),H56&lt;&gt;$R$8,H56&lt;&gt;$R$9),"Prazo vencido",IF(AND(ISNUMBER(I56),I56&gt;=TODAY(),I56-TODAY()&lt;=$T$7,H56&lt;&gt;$R$8,H56&lt;&gt;$R$9),"Vence em breve","Em dia")))))))))),"Conferir datas e campos"))</f>
        <v/>
      </c>
      <c r="P56">
        <f>""</f>
        <v/>
      </c>
      <c r="Q56">
        <f>""</f>
        <v/>
      </c>
      <c r="R56">
        <f>""</f>
        <v/>
      </c>
      <c r="S56">
        <f>""</f>
        <v/>
      </c>
      <c r="T56">
        <f>""</f>
        <v/>
      </c>
    </row>
    <row r="57" ht="34" customHeight="1">
      <c r="A57" s="11" t="n"/>
      <c r="B57" s="11" t="n"/>
      <c r="C57" s="11" t="n"/>
      <c r="D57" s="12" t="n"/>
      <c r="E57" s="11" t="n"/>
      <c r="F57" s="11" t="n"/>
      <c r="G57" s="11" t="n"/>
      <c r="H57" s="11" t="n"/>
      <c r="I57" s="12" t="n"/>
      <c r="J57" s="12" t="n"/>
      <c r="K57" s="11" t="n"/>
      <c r="L57" s="22" t="n"/>
      <c r="M57" s="23">
        <f>IF(OR(A57="",D57="",H57=""),"",IFERROR(IF(OR(H57=$R$8,H57=$R$9),IF(J57="","",MAX(0,J57-D57)),MAX(0,TODAY()-D57)),""))</f>
        <v/>
      </c>
      <c r="N57" s="15">
        <f>IF(A57="","",IFERROR(IF(COUNTIF($A$5:$A$124,A57)&gt;1,"Conferir protocolo duplicado",IF(AND(B57&lt;&gt;"",C57&lt;&gt;"",D57&lt;&gt;"",E57&lt;&gt;"",F57&lt;&gt;"",COUNTIFS($B$5:$B$124,B57,$C$5:$C$124,C57,$D$5:$D$124,D57,$E$5:$E$124,E57,$F$5:$F$124,F57)&gt;1),"Conferir possível duplicidade",IF(H57="","Definir situação",IF(G57="","Definir responsável",IF(AND(H57&lt;&gt;$R$8,H57&lt;&gt;$R$9,I57=""),"Definir vencimento",IF(AND(H57=$R$8,OR(J57="",K57="")),"Registrar retorno e solução",IF(AND(H57=$R$9,K57=""),"Registrar motivo",IF(E57=$Q$9,"Conferir fluxo próprio",IF(AND(ISNUMBER(I57),I57&lt;TODAY(),H57&lt;&gt;$R$8,H57&lt;&gt;$R$9),"Prazo vencido",IF(AND(ISNUMBER(I57),I57&gt;=TODAY(),I57-TODAY()&lt;=$T$7,H57&lt;&gt;$R$8,H57&lt;&gt;$R$9),"Vence em breve","Em dia")))))))))),"Conferir datas e campos"))</f>
        <v/>
      </c>
      <c r="P57">
        <f>""</f>
        <v/>
      </c>
      <c r="Q57">
        <f>""</f>
        <v/>
      </c>
      <c r="R57">
        <f>""</f>
        <v/>
      </c>
      <c r="S57">
        <f>""</f>
        <v/>
      </c>
      <c r="T57">
        <f>""</f>
        <v/>
      </c>
    </row>
    <row r="58" ht="34" customHeight="1">
      <c r="A58" s="11" t="n"/>
      <c r="B58" s="11" t="n"/>
      <c r="C58" s="11" t="n"/>
      <c r="D58" s="12" t="n"/>
      <c r="E58" s="11" t="n"/>
      <c r="F58" s="11" t="n"/>
      <c r="G58" s="11" t="n"/>
      <c r="H58" s="11" t="n"/>
      <c r="I58" s="12" t="n"/>
      <c r="J58" s="12" t="n"/>
      <c r="K58" s="11" t="n"/>
      <c r="L58" s="22" t="n"/>
      <c r="M58" s="24">
        <f>IF(OR(A58="",D58="",H58=""),"",IFERROR(IF(OR(H58=$R$8,H58=$R$9),IF(J58="","",MAX(0,J58-D58)),MAX(0,TODAY()-D58)),""))</f>
        <v/>
      </c>
      <c r="N58" s="17">
        <f>IF(A58="","",IFERROR(IF(COUNTIF($A$5:$A$124,A58)&gt;1,"Conferir protocolo duplicado",IF(AND(B58&lt;&gt;"",C58&lt;&gt;"",D58&lt;&gt;"",E58&lt;&gt;"",F58&lt;&gt;"",COUNTIFS($B$5:$B$124,B58,$C$5:$C$124,C58,$D$5:$D$124,D58,$E$5:$E$124,E58,$F$5:$F$124,F58)&gt;1),"Conferir possível duplicidade",IF(H58="","Definir situação",IF(G58="","Definir responsável",IF(AND(H58&lt;&gt;$R$8,H58&lt;&gt;$R$9,I58=""),"Definir vencimento",IF(AND(H58=$R$8,OR(J58="",K58="")),"Registrar retorno e solução",IF(AND(H58=$R$9,K58=""),"Registrar motivo",IF(E58=$Q$9,"Conferir fluxo próprio",IF(AND(ISNUMBER(I58),I58&lt;TODAY(),H58&lt;&gt;$R$8,H58&lt;&gt;$R$9),"Prazo vencido",IF(AND(ISNUMBER(I58),I58&gt;=TODAY(),I58-TODAY()&lt;=$T$7,H58&lt;&gt;$R$8,H58&lt;&gt;$R$9),"Vence em breve","Em dia")))))))))),"Conferir datas e campos"))</f>
        <v/>
      </c>
      <c r="P58">
        <f>""</f>
        <v/>
      </c>
      <c r="Q58">
        <f>""</f>
        <v/>
      </c>
      <c r="R58">
        <f>""</f>
        <v/>
      </c>
      <c r="S58">
        <f>""</f>
        <v/>
      </c>
      <c r="T58">
        <f>""</f>
        <v/>
      </c>
    </row>
    <row r="59" ht="34" customHeight="1">
      <c r="A59" s="11" t="n"/>
      <c r="B59" s="11" t="n"/>
      <c r="C59" s="11" t="n"/>
      <c r="D59" s="12" t="n"/>
      <c r="E59" s="11" t="n"/>
      <c r="F59" s="11" t="n"/>
      <c r="G59" s="11" t="n"/>
      <c r="H59" s="11" t="n"/>
      <c r="I59" s="12" t="n"/>
      <c r="J59" s="12" t="n"/>
      <c r="K59" s="11" t="n"/>
      <c r="L59" s="22" t="n"/>
      <c r="M59" s="23">
        <f>IF(OR(A59="",D59="",H59=""),"",IFERROR(IF(OR(H59=$R$8,H59=$R$9),IF(J59="","",MAX(0,J59-D59)),MAX(0,TODAY()-D59)),""))</f>
        <v/>
      </c>
      <c r="N59" s="15">
        <f>IF(A59="","",IFERROR(IF(COUNTIF($A$5:$A$124,A59)&gt;1,"Conferir protocolo duplicado",IF(AND(B59&lt;&gt;"",C59&lt;&gt;"",D59&lt;&gt;"",E59&lt;&gt;"",F59&lt;&gt;"",COUNTIFS($B$5:$B$124,B59,$C$5:$C$124,C59,$D$5:$D$124,D59,$E$5:$E$124,E59,$F$5:$F$124,F59)&gt;1),"Conferir possível duplicidade",IF(H59="","Definir situação",IF(G59="","Definir responsável",IF(AND(H59&lt;&gt;$R$8,H59&lt;&gt;$R$9,I59=""),"Definir vencimento",IF(AND(H59=$R$8,OR(J59="",K59="")),"Registrar retorno e solução",IF(AND(H59=$R$9,K59=""),"Registrar motivo",IF(E59=$Q$9,"Conferir fluxo próprio",IF(AND(ISNUMBER(I59),I59&lt;TODAY(),H59&lt;&gt;$R$8,H59&lt;&gt;$R$9),"Prazo vencido",IF(AND(ISNUMBER(I59),I59&gt;=TODAY(),I59-TODAY()&lt;=$T$7,H59&lt;&gt;$R$8,H59&lt;&gt;$R$9),"Vence em breve","Em dia")))))))))),"Conferir datas e campos"))</f>
        <v/>
      </c>
      <c r="P59">
        <f>""</f>
        <v/>
      </c>
      <c r="Q59">
        <f>""</f>
        <v/>
      </c>
      <c r="R59">
        <f>""</f>
        <v/>
      </c>
      <c r="S59">
        <f>""</f>
        <v/>
      </c>
      <c r="T59">
        <f>""</f>
        <v/>
      </c>
    </row>
    <row r="60" ht="34" customHeight="1">
      <c r="A60" s="11" t="n"/>
      <c r="B60" s="11" t="n"/>
      <c r="C60" s="11" t="n"/>
      <c r="D60" s="12" t="n"/>
      <c r="E60" s="11" t="n"/>
      <c r="F60" s="11" t="n"/>
      <c r="G60" s="11" t="n"/>
      <c r="H60" s="11" t="n"/>
      <c r="I60" s="12" t="n"/>
      <c r="J60" s="12" t="n"/>
      <c r="K60" s="11" t="n"/>
      <c r="L60" s="22" t="n"/>
      <c r="M60" s="24">
        <f>IF(OR(A60="",D60="",H60=""),"",IFERROR(IF(OR(H60=$R$8,H60=$R$9),IF(J60="","",MAX(0,J60-D60)),MAX(0,TODAY()-D60)),""))</f>
        <v/>
      </c>
      <c r="N60" s="17">
        <f>IF(A60="","",IFERROR(IF(COUNTIF($A$5:$A$124,A60)&gt;1,"Conferir protocolo duplicado",IF(AND(B60&lt;&gt;"",C60&lt;&gt;"",D60&lt;&gt;"",E60&lt;&gt;"",F60&lt;&gt;"",COUNTIFS($B$5:$B$124,B60,$C$5:$C$124,C60,$D$5:$D$124,D60,$E$5:$E$124,E60,$F$5:$F$124,F60)&gt;1),"Conferir possível duplicidade",IF(H60="","Definir situação",IF(G60="","Definir responsável",IF(AND(H60&lt;&gt;$R$8,H60&lt;&gt;$R$9,I60=""),"Definir vencimento",IF(AND(H60=$R$8,OR(J60="",K60="")),"Registrar retorno e solução",IF(AND(H60=$R$9,K60=""),"Registrar motivo",IF(E60=$Q$9,"Conferir fluxo próprio",IF(AND(ISNUMBER(I60),I60&lt;TODAY(),H60&lt;&gt;$R$8,H60&lt;&gt;$R$9),"Prazo vencido",IF(AND(ISNUMBER(I60),I60&gt;=TODAY(),I60-TODAY()&lt;=$T$7,H60&lt;&gt;$R$8,H60&lt;&gt;$R$9),"Vence em breve","Em dia")))))))))),"Conferir datas e campos"))</f>
        <v/>
      </c>
      <c r="P60">
        <f>""</f>
        <v/>
      </c>
      <c r="Q60">
        <f>""</f>
        <v/>
      </c>
      <c r="R60">
        <f>""</f>
        <v/>
      </c>
      <c r="S60">
        <f>""</f>
        <v/>
      </c>
      <c r="T60">
        <f>""</f>
        <v/>
      </c>
    </row>
    <row r="61" ht="34" customHeight="1">
      <c r="A61" s="11" t="n"/>
      <c r="B61" s="11" t="n"/>
      <c r="C61" s="11" t="n"/>
      <c r="D61" s="12" t="n"/>
      <c r="E61" s="11" t="n"/>
      <c r="F61" s="11" t="n"/>
      <c r="G61" s="11" t="n"/>
      <c r="H61" s="11" t="n"/>
      <c r="I61" s="12" t="n"/>
      <c r="J61" s="12" t="n"/>
      <c r="K61" s="11" t="n"/>
      <c r="L61" s="22" t="n"/>
      <c r="M61" s="23">
        <f>IF(OR(A61="",D61="",H61=""),"",IFERROR(IF(OR(H61=$R$8,H61=$R$9),IF(J61="","",MAX(0,J61-D61)),MAX(0,TODAY()-D61)),""))</f>
        <v/>
      </c>
      <c r="N61" s="15">
        <f>IF(A61="","",IFERROR(IF(COUNTIF($A$5:$A$124,A61)&gt;1,"Conferir protocolo duplicado",IF(AND(B61&lt;&gt;"",C61&lt;&gt;"",D61&lt;&gt;"",E61&lt;&gt;"",F61&lt;&gt;"",COUNTIFS($B$5:$B$124,B61,$C$5:$C$124,C61,$D$5:$D$124,D61,$E$5:$E$124,E61,$F$5:$F$124,F61)&gt;1),"Conferir possível duplicidade",IF(H61="","Definir situação",IF(G61="","Definir responsável",IF(AND(H61&lt;&gt;$R$8,H61&lt;&gt;$R$9,I61=""),"Definir vencimento",IF(AND(H61=$R$8,OR(J61="",K61="")),"Registrar retorno e solução",IF(AND(H61=$R$9,K61=""),"Registrar motivo",IF(E61=$Q$9,"Conferir fluxo próprio",IF(AND(ISNUMBER(I61),I61&lt;TODAY(),H61&lt;&gt;$R$8,H61&lt;&gt;$R$9),"Prazo vencido",IF(AND(ISNUMBER(I61),I61&gt;=TODAY(),I61-TODAY()&lt;=$T$7,H61&lt;&gt;$R$8,H61&lt;&gt;$R$9),"Vence em breve","Em dia")))))))))),"Conferir datas e campos"))</f>
        <v/>
      </c>
      <c r="P61">
        <f>""</f>
        <v/>
      </c>
      <c r="Q61">
        <f>""</f>
        <v/>
      </c>
      <c r="R61">
        <f>""</f>
        <v/>
      </c>
      <c r="S61">
        <f>""</f>
        <v/>
      </c>
      <c r="T61">
        <f>""</f>
        <v/>
      </c>
    </row>
    <row r="62" ht="34" customHeight="1">
      <c r="A62" s="11" t="n"/>
      <c r="B62" s="11" t="n"/>
      <c r="C62" s="11" t="n"/>
      <c r="D62" s="12" t="n"/>
      <c r="E62" s="11" t="n"/>
      <c r="F62" s="11" t="n"/>
      <c r="G62" s="11" t="n"/>
      <c r="H62" s="11" t="n"/>
      <c r="I62" s="12" t="n"/>
      <c r="J62" s="12" t="n"/>
      <c r="K62" s="11" t="n"/>
      <c r="L62" s="22" t="n"/>
      <c r="M62" s="24">
        <f>IF(OR(A62="",D62="",H62=""),"",IFERROR(IF(OR(H62=$R$8,H62=$R$9),IF(J62="","",MAX(0,J62-D62)),MAX(0,TODAY()-D62)),""))</f>
        <v/>
      </c>
      <c r="N62" s="17">
        <f>IF(A62="","",IFERROR(IF(COUNTIF($A$5:$A$124,A62)&gt;1,"Conferir protocolo duplicado",IF(AND(B62&lt;&gt;"",C62&lt;&gt;"",D62&lt;&gt;"",E62&lt;&gt;"",F62&lt;&gt;"",COUNTIFS($B$5:$B$124,B62,$C$5:$C$124,C62,$D$5:$D$124,D62,$E$5:$E$124,E62,$F$5:$F$124,F62)&gt;1),"Conferir possível duplicidade",IF(H62="","Definir situação",IF(G62="","Definir responsável",IF(AND(H62&lt;&gt;$R$8,H62&lt;&gt;$R$9,I62=""),"Definir vencimento",IF(AND(H62=$R$8,OR(J62="",K62="")),"Registrar retorno e solução",IF(AND(H62=$R$9,K62=""),"Registrar motivo",IF(E62=$Q$9,"Conferir fluxo próprio",IF(AND(ISNUMBER(I62),I62&lt;TODAY(),H62&lt;&gt;$R$8,H62&lt;&gt;$R$9),"Prazo vencido",IF(AND(ISNUMBER(I62),I62&gt;=TODAY(),I62-TODAY()&lt;=$T$7,H62&lt;&gt;$R$8,H62&lt;&gt;$R$9),"Vence em breve","Em dia")))))))))),"Conferir datas e campos"))</f>
        <v/>
      </c>
      <c r="P62">
        <f>""</f>
        <v/>
      </c>
      <c r="Q62">
        <f>""</f>
        <v/>
      </c>
      <c r="R62">
        <f>""</f>
        <v/>
      </c>
      <c r="S62">
        <f>""</f>
        <v/>
      </c>
      <c r="T62">
        <f>""</f>
        <v/>
      </c>
    </row>
    <row r="63" ht="34" customHeight="1">
      <c r="A63" s="11" t="n"/>
      <c r="B63" s="11" t="n"/>
      <c r="C63" s="11" t="n"/>
      <c r="D63" s="12" t="n"/>
      <c r="E63" s="11" t="n"/>
      <c r="F63" s="11" t="n"/>
      <c r="G63" s="11" t="n"/>
      <c r="H63" s="11" t="n"/>
      <c r="I63" s="12" t="n"/>
      <c r="J63" s="12" t="n"/>
      <c r="K63" s="11" t="n"/>
      <c r="L63" s="22" t="n"/>
      <c r="M63" s="23">
        <f>IF(OR(A63="",D63="",H63=""),"",IFERROR(IF(OR(H63=$R$8,H63=$R$9),IF(J63="","",MAX(0,J63-D63)),MAX(0,TODAY()-D63)),""))</f>
        <v/>
      </c>
      <c r="N63" s="15">
        <f>IF(A63="","",IFERROR(IF(COUNTIF($A$5:$A$124,A63)&gt;1,"Conferir protocolo duplicado",IF(AND(B63&lt;&gt;"",C63&lt;&gt;"",D63&lt;&gt;"",E63&lt;&gt;"",F63&lt;&gt;"",COUNTIFS($B$5:$B$124,B63,$C$5:$C$124,C63,$D$5:$D$124,D63,$E$5:$E$124,E63,$F$5:$F$124,F63)&gt;1),"Conferir possível duplicidade",IF(H63="","Definir situação",IF(G63="","Definir responsável",IF(AND(H63&lt;&gt;$R$8,H63&lt;&gt;$R$9,I63=""),"Definir vencimento",IF(AND(H63=$R$8,OR(J63="",K63="")),"Registrar retorno e solução",IF(AND(H63=$R$9,K63=""),"Registrar motivo",IF(E63=$Q$9,"Conferir fluxo próprio",IF(AND(ISNUMBER(I63),I63&lt;TODAY(),H63&lt;&gt;$R$8,H63&lt;&gt;$R$9),"Prazo vencido",IF(AND(ISNUMBER(I63),I63&gt;=TODAY(),I63-TODAY()&lt;=$T$7,H63&lt;&gt;$R$8,H63&lt;&gt;$R$9),"Vence em breve","Em dia")))))))))),"Conferir datas e campos"))</f>
        <v/>
      </c>
      <c r="P63">
        <f>""</f>
        <v/>
      </c>
      <c r="Q63">
        <f>""</f>
        <v/>
      </c>
      <c r="R63">
        <f>""</f>
        <v/>
      </c>
      <c r="S63">
        <f>""</f>
        <v/>
      </c>
      <c r="T63">
        <f>""</f>
        <v/>
      </c>
    </row>
    <row r="64" ht="34" customHeight="1">
      <c r="A64" s="11" t="n"/>
      <c r="B64" s="11" t="n"/>
      <c r="C64" s="11" t="n"/>
      <c r="D64" s="12" t="n"/>
      <c r="E64" s="11" t="n"/>
      <c r="F64" s="11" t="n"/>
      <c r="G64" s="11" t="n"/>
      <c r="H64" s="11" t="n"/>
      <c r="I64" s="12" t="n"/>
      <c r="J64" s="12" t="n"/>
      <c r="K64" s="11" t="n"/>
      <c r="L64" s="22" t="n"/>
      <c r="M64" s="24">
        <f>IF(OR(A64="",D64="",H64=""),"",IFERROR(IF(OR(H64=$R$8,H64=$R$9),IF(J64="","",MAX(0,J64-D64)),MAX(0,TODAY()-D64)),""))</f>
        <v/>
      </c>
      <c r="N64" s="17">
        <f>IF(A64="","",IFERROR(IF(COUNTIF($A$5:$A$124,A64)&gt;1,"Conferir protocolo duplicado",IF(AND(B64&lt;&gt;"",C64&lt;&gt;"",D64&lt;&gt;"",E64&lt;&gt;"",F64&lt;&gt;"",COUNTIFS($B$5:$B$124,B64,$C$5:$C$124,C64,$D$5:$D$124,D64,$E$5:$E$124,E64,$F$5:$F$124,F64)&gt;1),"Conferir possível duplicidade",IF(H64="","Definir situação",IF(G64="","Definir responsável",IF(AND(H64&lt;&gt;$R$8,H64&lt;&gt;$R$9,I64=""),"Definir vencimento",IF(AND(H64=$R$8,OR(J64="",K64="")),"Registrar retorno e solução",IF(AND(H64=$R$9,K64=""),"Registrar motivo",IF(E64=$Q$9,"Conferir fluxo próprio",IF(AND(ISNUMBER(I64),I64&lt;TODAY(),H64&lt;&gt;$R$8,H64&lt;&gt;$R$9),"Prazo vencido",IF(AND(ISNUMBER(I64),I64&gt;=TODAY(),I64-TODAY()&lt;=$T$7,H64&lt;&gt;$R$8,H64&lt;&gt;$R$9),"Vence em breve","Em dia")))))))))),"Conferir datas e campos"))</f>
        <v/>
      </c>
      <c r="P64">
        <f>""</f>
        <v/>
      </c>
      <c r="Q64">
        <f>""</f>
        <v/>
      </c>
      <c r="R64">
        <f>""</f>
        <v/>
      </c>
      <c r="S64">
        <f>""</f>
        <v/>
      </c>
      <c r="T64">
        <f>""</f>
        <v/>
      </c>
    </row>
    <row r="65" ht="34" customHeight="1">
      <c r="A65" s="11" t="n"/>
      <c r="B65" s="11" t="n"/>
      <c r="C65" s="11" t="n"/>
      <c r="D65" s="12" t="n"/>
      <c r="E65" s="11" t="n"/>
      <c r="F65" s="11" t="n"/>
      <c r="G65" s="11" t="n"/>
      <c r="H65" s="11" t="n"/>
      <c r="I65" s="12" t="n"/>
      <c r="J65" s="12" t="n"/>
      <c r="K65" s="11" t="n"/>
      <c r="L65" s="22" t="n"/>
      <c r="M65" s="23">
        <f>IF(OR(A65="",D65="",H65=""),"",IFERROR(IF(OR(H65=$R$8,H65=$R$9),IF(J65="","",MAX(0,J65-D65)),MAX(0,TODAY()-D65)),""))</f>
        <v/>
      </c>
      <c r="N65" s="15">
        <f>IF(A65="","",IFERROR(IF(COUNTIF($A$5:$A$124,A65)&gt;1,"Conferir protocolo duplicado",IF(AND(B65&lt;&gt;"",C65&lt;&gt;"",D65&lt;&gt;"",E65&lt;&gt;"",F65&lt;&gt;"",COUNTIFS($B$5:$B$124,B65,$C$5:$C$124,C65,$D$5:$D$124,D65,$E$5:$E$124,E65,$F$5:$F$124,F65)&gt;1),"Conferir possível duplicidade",IF(H65="","Definir situação",IF(G65="","Definir responsável",IF(AND(H65&lt;&gt;$R$8,H65&lt;&gt;$R$9,I65=""),"Definir vencimento",IF(AND(H65=$R$8,OR(J65="",K65="")),"Registrar retorno e solução",IF(AND(H65=$R$9,K65=""),"Registrar motivo",IF(E65=$Q$9,"Conferir fluxo próprio",IF(AND(ISNUMBER(I65),I65&lt;TODAY(),H65&lt;&gt;$R$8,H65&lt;&gt;$R$9),"Prazo vencido",IF(AND(ISNUMBER(I65),I65&gt;=TODAY(),I65-TODAY()&lt;=$T$7,H65&lt;&gt;$R$8,H65&lt;&gt;$R$9),"Vence em breve","Em dia")))))))))),"Conferir datas e campos"))</f>
        <v/>
      </c>
      <c r="P65">
        <f>""</f>
        <v/>
      </c>
      <c r="Q65">
        <f>""</f>
        <v/>
      </c>
      <c r="R65">
        <f>""</f>
        <v/>
      </c>
      <c r="S65">
        <f>""</f>
        <v/>
      </c>
      <c r="T65">
        <f>""</f>
        <v/>
      </c>
    </row>
    <row r="66" ht="34" customHeight="1">
      <c r="A66" s="11" t="n"/>
      <c r="B66" s="11" t="n"/>
      <c r="C66" s="11" t="n"/>
      <c r="D66" s="12" t="n"/>
      <c r="E66" s="11" t="n"/>
      <c r="F66" s="11" t="n"/>
      <c r="G66" s="11" t="n"/>
      <c r="H66" s="11" t="n"/>
      <c r="I66" s="12" t="n"/>
      <c r="J66" s="12" t="n"/>
      <c r="K66" s="11" t="n"/>
      <c r="L66" s="22" t="n"/>
      <c r="M66" s="24">
        <f>IF(OR(A66="",D66="",H66=""),"",IFERROR(IF(OR(H66=$R$8,H66=$R$9),IF(J66="","",MAX(0,J66-D66)),MAX(0,TODAY()-D66)),""))</f>
        <v/>
      </c>
      <c r="N66" s="17">
        <f>IF(A66="","",IFERROR(IF(COUNTIF($A$5:$A$124,A66)&gt;1,"Conferir protocolo duplicado",IF(AND(B66&lt;&gt;"",C66&lt;&gt;"",D66&lt;&gt;"",E66&lt;&gt;"",F66&lt;&gt;"",COUNTIFS($B$5:$B$124,B66,$C$5:$C$124,C66,$D$5:$D$124,D66,$E$5:$E$124,E66,$F$5:$F$124,F66)&gt;1),"Conferir possível duplicidade",IF(H66="","Definir situação",IF(G66="","Definir responsável",IF(AND(H66&lt;&gt;$R$8,H66&lt;&gt;$R$9,I66=""),"Definir vencimento",IF(AND(H66=$R$8,OR(J66="",K66="")),"Registrar retorno e solução",IF(AND(H66=$R$9,K66=""),"Registrar motivo",IF(E66=$Q$9,"Conferir fluxo próprio",IF(AND(ISNUMBER(I66),I66&lt;TODAY(),H66&lt;&gt;$R$8,H66&lt;&gt;$R$9),"Prazo vencido",IF(AND(ISNUMBER(I66),I66&gt;=TODAY(),I66-TODAY()&lt;=$T$7,H66&lt;&gt;$R$8,H66&lt;&gt;$R$9),"Vence em breve","Em dia")))))))))),"Conferir datas e campos"))</f>
        <v/>
      </c>
      <c r="P66">
        <f>""</f>
        <v/>
      </c>
      <c r="Q66">
        <f>""</f>
        <v/>
      </c>
      <c r="R66">
        <f>""</f>
        <v/>
      </c>
      <c r="S66">
        <f>""</f>
        <v/>
      </c>
      <c r="T66">
        <f>""</f>
        <v/>
      </c>
    </row>
    <row r="67" ht="34" customHeight="1">
      <c r="A67" s="11" t="n"/>
      <c r="B67" s="11" t="n"/>
      <c r="C67" s="11" t="n"/>
      <c r="D67" s="12" t="n"/>
      <c r="E67" s="11" t="n"/>
      <c r="F67" s="11" t="n"/>
      <c r="G67" s="11" t="n"/>
      <c r="H67" s="11" t="n"/>
      <c r="I67" s="12" t="n"/>
      <c r="J67" s="12" t="n"/>
      <c r="K67" s="11" t="n"/>
      <c r="L67" s="22" t="n"/>
      <c r="M67" s="23">
        <f>IF(OR(A67="",D67="",H67=""),"",IFERROR(IF(OR(H67=$R$8,H67=$R$9),IF(J67="","",MAX(0,J67-D67)),MAX(0,TODAY()-D67)),""))</f>
        <v/>
      </c>
      <c r="N67" s="15">
        <f>IF(A67="","",IFERROR(IF(COUNTIF($A$5:$A$124,A67)&gt;1,"Conferir protocolo duplicado",IF(AND(B67&lt;&gt;"",C67&lt;&gt;"",D67&lt;&gt;"",E67&lt;&gt;"",F67&lt;&gt;"",COUNTIFS($B$5:$B$124,B67,$C$5:$C$124,C67,$D$5:$D$124,D67,$E$5:$E$124,E67,$F$5:$F$124,F67)&gt;1),"Conferir possível duplicidade",IF(H67="","Definir situação",IF(G67="","Definir responsável",IF(AND(H67&lt;&gt;$R$8,H67&lt;&gt;$R$9,I67=""),"Definir vencimento",IF(AND(H67=$R$8,OR(J67="",K67="")),"Registrar retorno e solução",IF(AND(H67=$R$9,K67=""),"Registrar motivo",IF(E67=$Q$9,"Conferir fluxo próprio",IF(AND(ISNUMBER(I67),I67&lt;TODAY(),H67&lt;&gt;$R$8,H67&lt;&gt;$R$9),"Prazo vencido",IF(AND(ISNUMBER(I67),I67&gt;=TODAY(),I67-TODAY()&lt;=$T$7,H67&lt;&gt;$R$8,H67&lt;&gt;$R$9),"Vence em breve","Em dia")))))))))),"Conferir datas e campos"))</f>
        <v/>
      </c>
      <c r="P67">
        <f>""</f>
        <v/>
      </c>
      <c r="Q67">
        <f>""</f>
        <v/>
      </c>
      <c r="R67">
        <f>""</f>
        <v/>
      </c>
      <c r="S67">
        <f>""</f>
        <v/>
      </c>
      <c r="T67">
        <f>""</f>
        <v/>
      </c>
    </row>
    <row r="68" ht="34" customHeight="1">
      <c r="A68" s="11" t="n"/>
      <c r="B68" s="11" t="n"/>
      <c r="C68" s="11" t="n"/>
      <c r="D68" s="12" t="n"/>
      <c r="E68" s="11" t="n"/>
      <c r="F68" s="11" t="n"/>
      <c r="G68" s="11" t="n"/>
      <c r="H68" s="11" t="n"/>
      <c r="I68" s="12" t="n"/>
      <c r="J68" s="12" t="n"/>
      <c r="K68" s="11" t="n"/>
      <c r="L68" s="22" t="n"/>
      <c r="M68" s="24">
        <f>IF(OR(A68="",D68="",H68=""),"",IFERROR(IF(OR(H68=$R$8,H68=$R$9),IF(J68="","",MAX(0,J68-D68)),MAX(0,TODAY()-D68)),""))</f>
        <v/>
      </c>
      <c r="N68" s="17">
        <f>IF(A68="","",IFERROR(IF(COUNTIF($A$5:$A$124,A68)&gt;1,"Conferir protocolo duplicado",IF(AND(B68&lt;&gt;"",C68&lt;&gt;"",D68&lt;&gt;"",E68&lt;&gt;"",F68&lt;&gt;"",COUNTIFS($B$5:$B$124,B68,$C$5:$C$124,C68,$D$5:$D$124,D68,$E$5:$E$124,E68,$F$5:$F$124,F68)&gt;1),"Conferir possível duplicidade",IF(H68="","Definir situação",IF(G68="","Definir responsável",IF(AND(H68&lt;&gt;$R$8,H68&lt;&gt;$R$9,I68=""),"Definir vencimento",IF(AND(H68=$R$8,OR(J68="",K68="")),"Registrar retorno e solução",IF(AND(H68=$R$9,K68=""),"Registrar motivo",IF(E68=$Q$9,"Conferir fluxo próprio",IF(AND(ISNUMBER(I68),I68&lt;TODAY(),H68&lt;&gt;$R$8,H68&lt;&gt;$R$9),"Prazo vencido",IF(AND(ISNUMBER(I68),I68&gt;=TODAY(),I68-TODAY()&lt;=$T$7,H68&lt;&gt;$R$8,H68&lt;&gt;$R$9),"Vence em breve","Em dia")))))))))),"Conferir datas e campos"))</f>
        <v/>
      </c>
      <c r="P68">
        <f>""</f>
        <v/>
      </c>
      <c r="Q68">
        <f>""</f>
        <v/>
      </c>
      <c r="R68">
        <f>""</f>
        <v/>
      </c>
      <c r="S68">
        <f>""</f>
        <v/>
      </c>
      <c r="T68">
        <f>""</f>
        <v/>
      </c>
    </row>
    <row r="69" ht="34" customHeight="1">
      <c r="A69" s="11" t="n"/>
      <c r="B69" s="11" t="n"/>
      <c r="C69" s="11" t="n"/>
      <c r="D69" s="12" t="n"/>
      <c r="E69" s="11" t="n"/>
      <c r="F69" s="11" t="n"/>
      <c r="G69" s="11" t="n"/>
      <c r="H69" s="11" t="n"/>
      <c r="I69" s="12" t="n"/>
      <c r="J69" s="12" t="n"/>
      <c r="K69" s="11" t="n"/>
      <c r="L69" s="22" t="n"/>
      <c r="M69" s="23">
        <f>IF(OR(A69="",D69="",H69=""),"",IFERROR(IF(OR(H69=$R$8,H69=$R$9),IF(J69="","",MAX(0,J69-D69)),MAX(0,TODAY()-D69)),""))</f>
        <v/>
      </c>
      <c r="N69" s="15">
        <f>IF(A69="","",IFERROR(IF(COUNTIF($A$5:$A$124,A69)&gt;1,"Conferir protocolo duplicado",IF(AND(B69&lt;&gt;"",C69&lt;&gt;"",D69&lt;&gt;"",E69&lt;&gt;"",F69&lt;&gt;"",COUNTIFS($B$5:$B$124,B69,$C$5:$C$124,C69,$D$5:$D$124,D69,$E$5:$E$124,E69,$F$5:$F$124,F69)&gt;1),"Conferir possível duplicidade",IF(H69="","Definir situação",IF(G69="","Definir responsável",IF(AND(H69&lt;&gt;$R$8,H69&lt;&gt;$R$9,I69=""),"Definir vencimento",IF(AND(H69=$R$8,OR(J69="",K69="")),"Registrar retorno e solução",IF(AND(H69=$R$9,K69=""),"Registrar motivo",IF(E69=$Q$9,"Conferir fluxo próprio",IF(AND(ISNUMBER(I69),I69&lt;TODAY(),H69&lt;&gt;$R$8,H69&lt;&gt;$R$9),"Prazo vencido",IF(AND(ISNUMBER(I69),I69&gt;=TODAY(),I69-TODAY()&lt;=$T$7,H69&lt;&gt;$R$8,H69&lt;&gt;$R$9),"Vence em breve","Em dia")))))))))),"Conferir datas e campos"))</f>
        <v/>
      </c>
      <c r="P69">
        <f>""</f>
        <v/>
      </c>
      <c r="Q69">
        <f>""</f>
        <v/>
      </c>
      <c r="R69">
        <f>""</f>
        <v/>
      </c>
      <c r="S69">
        <f>""</f>
        <v/>
      </c>
      <c r="T69">
        <f>""</f>
        <v/>
      </c>
    </row>
    <row r="70" ht="34" customHeight="1">
      <c r="A70" s="11" t="n"/>
      <c r="B70" s="11" t="n"/>
      <c r="C70" s="11" t="n"/>
      <c r="D70" s="12" t="n"/>
      <c r="E70" s="11" t="n"/>
      <c r="F70" s="11" t="n"/>
      <c r="G70" s="11" t="n"/>
      <c r="H70" s="11" t="n"/>
      <c r="I70" s="12" t="n"/>
      <c r="J70" s="12" t="n"/>
      <c r="K70" s="11" t="n"/>
      <c r="L70" s="22" t="n"/>
      <c r="M70" s="24">
        <f>IF(OR(A70="",D70="",H70=""),"",IFERROR(IF(OR(H70=$R$8,H70=$R$9),IF(J70="","",MAX(0,J70-D70)),MAX(0,TODAY()-D70)),""))</f>
        <v/>
      </c>
      <c r="N70" s="17">
        <f>IF(A70="","",IFERROR(IF(COUNTIF($A$5:$A$124,A70)&gt;1,"Conferir protocolo duplicado",IF(AND(B70&lt;&gt;"",C70&lt;&gt;"",D70&lt;&gt;"",E70&lt;&gt;"",F70&lt;&gt;"",COUNTIFS($B$5:$B$124,B70,$C$5:$C$124,C70,$D$5:$D$124,D70,$E$5:$E$124,E70,$F$5:$F$124,F70)&gt;1),"Conferir possível duplicidade",IF(H70="","Definir situação",IF(G70="","Definir responsável",IF(AND(H70&lt;&gt;$R$8,H70&lt;&gt;$R$9,I70=""),"Definir vencimento",IF(AND(H70=$R$8,OR(J70="",K70="")),"Registrar retorno e solução",IF(AND(H70=$R$9,K70=""),"Registrar motivo",IF(E70=$Q$9,"Conferir fluxo próprio",IF(AND(ISNUMBER(I70),I70&lt;TODAY(),H70&lt;&gt;$R$8,H70&lt;&gt;$R$9),"Prazo vencido",IF(AND(ISNUMBER(I70),I70&gt;=TODAY(),I70-TODAY()&lt;=$T$7,H70&lt;&gt;$R$8,H70&lt;&gt;$R$9),"Vence em breve","Em dia")))))))))),"Conferir datas e campos"))</f>
        <v/>
      </c>
      <c r="P70">
        <f>""</f>
        <v/>
      </c>
      <c r="Q70">
        <f>""</f>
        <v/>
      </c>
      <c r="R70">
        <f>""</f>
        <v/>
      </c>
      <c r="S70">
        <f>""</f>
        <v/>
      </c>
      <c r="T70">
        <f>""</f>
        <v/>
      </c>
    </row>
    <row r="71" ht="34" customHeight="1">
      <c r="A71" s="11" t="n"/>
      <c r="B71" s="11" t="n"/>
      <c r="C71" s="11" t="n"/>
      <c r="D71" s="12" t="n"/>
      <c r="E71" s="11" t="n"/>
      <c r="F71" s="11" t="n"/>
      <c r="G71" s="11" t="n"/>
      <c r="H71" s="11" t="n"/>
      <c r="I71" s="12" t="n"/>
      <c r="J71" s="12" t="n"/>
      <c r="K71" s="11" t="n"/>
      <c r="L71" s="22" t="n"/>
      <c r="M71" s="23">
        <f>IF(OR(A71="",D71="",H71=""),"",IFERROR(IF(OR(H71=$R$8,H71=$R$9),IF(J71="","",MAX(0,J71-D71)),MAX(0,TODAY()-D71)),""))</f>
        <v/>
      </c>
      <c r="N71" s="15">
        <f>IF(A71="","",IFERROR(IF(COUNTIF($A$5:$A$124,A71)&gt;1,"Conferir protocolo duplicado",IF(AND(B71&lt;&gt;"",C71&lt;&gt;"",D71&lt;&gt;"",E71&lt;&gt;"",F71&lt;&gt;"",COUNTIFS($B$5:$B$124,B71,$C$5:$C$124,C71,$D$5:$D$124,D71,$E$5:$E$124,E71,$F$5:$F$124,F71)&gt;1),"Conferir possível duplicidade",IF(H71="","Definir situação",IF(G71="","Definir responsável",IF(AND(H71&lt;&gt;$R$8,H71&lt;&gt;$R$9,I71=""),"Definir vencimento",IF(AND(H71=$R$8,OR(J71="",K71="")),"Registrar retorno e solução",IF(AND(H71=$R$9,K71=""),"Registrar motivo",IF(E71=$Q$9,"Conferir fluxo próprio",IF(AND(ISNUMBER(I71),I71&lt;TODAY(),H71&lt;&gt;$R$8,H71&lt;&gt;$R$9),"Prazo vencido",IF(AND(ISNUMBER(I71),I71&gt;=TODAY(),I71-TODAY()&lt;=$T$7,H71&lt;&gt;$R$8,H71&lt;&gt;$R$9),"Vence em breve","Em dia")))))))))),"Conferir datas e campos"))</f>
        <v/>
      </c>
      <c r="P71">
        <f>""</f>
        <v/>
      </c>
      <c r="Q71">
        <f>""</f>
        <v/>
      </c>
      <c r="R71">
        <f>""</f>
        <v/>
      </c>
      <c r="S71">
        <f>""</f>
        <v/>
      </c>
      <c r="T71">
        <f>""</f>
        <v/>
      </c>
    </row>
    <row r="72" ht="34" customHeight="1">
      <c r="A72" s="11" t="n"/>
      <c r="B72" s="11" t="n"/>
      <c r="C72" s="11" t="n"/>
      <c r="D72" s="12" t="n"/>
      <c r="E72" s="11" t="n"/>
      <c r="F72" s="11" t="n"/>
      <c r="G72" s="11" t="n"/>
      <c r="H72" s="11" t="n"/>
      <c r="I72" s="12" t="n"/>
      <c r="J72" s="12" t="n"/>
      <c r="K72" s="11" t="n"/>
      <c r="L72" s="22" t="n"/>
      <c r="M72" s="24">
        <f>IF(OR(A72="",D72="",H72=""),"",IFERROR(IF(OR(H72=$R$8,H72=$R$9),IF(J72="","",MAX(0,J72-D72)),MAX(0,TODAY()-D72)),""))</f>
        <v/>
      </c>
      <c r="N72" s="17">
        <f>IF(A72="","",IFERROR(IF(COUNTIF($A$5:$A$124,A72)&gt;1,"Conferir protocolo duplicado",IF(AND(B72&lt;&gt;"",C72&lt;&gt;"",D72&lt;&gt;"",E72&lt;&gt;"",F72&lt;&gt;"",COUNTIFS($B$5:$B$124,B72,$C$5:$C$124,C72,$D$5:$D$124,D72,$E$5:$E$124,E72,$F$5:$F$124,F72)&gt;1),"Conferir possível duplicidade",IF(H72="","Definir situação",IF(G72="","Definir responsável",IF(AND(H72&lt;&gt;$R$8,H72&lt;&gt;$R$9,I72=""),"Definir vencimento",IF(AND(H72=$R$8,OR(J72="",K72="")),"Registrar retorno e solução",IF(AND(H72=$R$9,K72=""),"Registrar motivo",IF(E72=$Q$9,"Conferir fluxo próprio",IF(AND(ISNUMBER(I72),I72&lt;TODAY(),H72&lt;&gt;$R$8,H72&lt;&gt;$R$9),"Prazo vencido",IF(AND(ISNUMBER(I72),I72&gt;=TODAY(),I72-TODAY()&lt;=$T$7,H72&lt;&gt;$R$8,H72&lt;&gt;$R$9),"Vence em breve","Em dia")))))))))),"Conferir datas e campos"))</f>
        <v/>
      </c>
      <c r="P72">
        <f>""</f>
        <v/>
      </c>
      <c r="Q72">
        <f>""</f>
        <v/>
      </c>
      <c r="R72">
        <f>""</f>
        <v/>
      </c>
      <c r="S72">
        <f>""</f>
        <v/>
      </c>
      <c r="T72">
        <f>""</f>
        <v/>
      </c>
    </row>
    <row r="73" ht="34" customHeight="1">
      <c r="A73" s="11" t="n"/>
      <c r="B73" s="11" t="n"/>
      <c r="C73" s="11" t="n"/>
      <c r="D73" s="12" t="n"/>
      <c r="E73" s="11" t="n"/>
      <c r="F73" s="11" t="n"/>
      <c r="G73" s="11" t="n"/>
      <c r="H73" s="11" t="n"/>
      <c r="I73" s="12" t="n"/>
      <c r="J73" s="12" t="n"/>
      <c r="K73" s="11" t="n"/>
      <c r="L73" s="22" t="n"/>
      <c r="M73" s="23">
        <f>IF(OR(A73="",D73="",H73=""),"",IFERROR(IF(OR(H73=$R$8,H73=$R$9),IF(J73="","",MAX(0,J73-D73)),MAX(0,TODAY()-D73)),""))</f>
        <v/>
      </c>
      <c r="N73" s="15">
        <f>IF(A73="","",IFERROR(IF(COUNTIF($A$5:$A$124,A73)&gt;1,"Conferir protocolo duplicado",IF(AND(B73&lt;&gt;"",C73&lt;&gt;"",D73&lt;&gt;"",E73&lt;&gt;"",F73&lt;&gt;"",COUNTIFS($B$5:$B$124,B73,$C$5:$C$124,C73,$D$5:$D$124,D73,$E$5:$E$124,E73,$F$5:$F$124,F73)&gt;1),"Conferir possível duplicidade",IF(H73="","Definir situação",IF(G73="","Definir responsável",IF(AND(H73&lt;&gt;$R$8,H73&lt;&gt;$R$9,I73=""),"Definir vencimento",IF(AND(H73=$R$8,OR(J73="",K73="")),"Registrar retorno e solução",IF(AND(H73=$R$9,K73=""),"Registrar motivo",IF(E73=$Q$9,"Conferir fluxo próprio",IF(AND(ISNUMBER(I73),I73&lt;TODAY(),H73&lt;&gt;$R$8,H73&lt;&gt;$R$9),"Prazo vencido",IF(AND(ISNUMBER(I73),I73&gt;=TODAY(),I73-TODAY()&lt;=$T$7,H73&lt;&gt;$R$8,H73&lt;&gt;$R$9),"Vence em breve","Em dia")))))))))),"Conferir datas e campos"))</f>
        <v/>
      </c>
      <c r="P73">
        <f>""</f>
        <v/>
      </c>
      <c r="Q73">
        <f>""</f>
        <v/>
      </c>
      <c r="R73">
        <f>""</f>
        <v/>
      </c>
      <c r="S73">
        <f>""</f>
        <v/>
      </c>
      <c r="T73">
        <f>""</f>
        <v/>
      </c>
    </row>
    <row r="74" ht="34" customHeight="1">
      <c r="A74" s="11" t="n"/>
      <c r="B74" s="11" t="n"/>
      <c r="C74" s="11" t="n"/>
      <c r="D74" s="12" t="n"/>
      <c r="E74" s="11" t="n"/>
      <c r="F74" s="11" t="n"/>
      <c r="G74" s="11" t="n"/>
      <c r="H74" s="11" t="n"/>
      <c r="I74" s="12" t="n"/>
      <c r="J74" s="12" t="n"/>
      <c r="K74" s="11" t="n"/>
      <c r="L74" s="22" t="n"/>
      <c r="M74" s="24">
        <f>IF(OR(A74="",D74="",H74=""),"",IFERROR(IF(OR(H74=$R$8,H74=$R$9),IF(J74="","",MAX(0,J74-D74)),MAX(0,TODAY()-D74)),""))</f>
        <v/>
      </c>
      <c r="N74" s="17">
        <f>IF(A74="","",IFERROR(IF(COUNTIF($A$5:$A$124,A74)&gt;1,"Conferir protocolo duplicado",IF(AND(B74&lt;&gt;"",C74&lt;&gt;"",D74&lt;&gt;"",E74&lt;&gt;"",F74&lt;&gt;"",COUNTIFS($B$5:$B$124,B74,$C$5:$C$124,C74,$D$5:$D$124,D74,$E$5:$E$124,E74,$F$5:$F$124,F74)&gt;1),"Conferir possível duplicidade",IF(H74="","Definir situação",IF(G74="","Definir responsável",IF(AND(H74&lt;&gt;$R$8,H74&lt;&gt;$R$9,I74=""),"Definir vencimento",IF(AND(H74=$R$8,OR(J74="",K74="")),"Registrar retorno e solução",IF(AND(H74=$R$9,K74=""),"Registrar motivo",IF(E74=$Q$9,"Conferir fluxo próprio",IF(AND(ISNUMBER(I74),I74&lt;TODAY(),H74&lt;&gt;$R$8,H74&lt;&gt;$R$9),"Prazo vencido",IF(AND(ISNUMBER(I74),I74&gt;=TODAY(),I74-TODAY()&lt;=$T$7,H74&lt;&gt;$R$8,H74&lt;&gt;$R$9),"Vence em breve","Em dia")))))))))),"Conferir datas e campos"))</f>
        <v/>
      </c>
      <c r="P74">
        <f>""</f>
        <v/>
      </c>
      <c r="Q74">
        <f>""</f>
        <v/>
      </c>
      <c r="R74">
        <f>""</f>
        <v/>
      </c>
      <c r="S74">
        <f>""</f>
        <v/>
      </c>
      <c r="T74">
        <f>""</f>
        <v/>
      </c>
    </row>
    <row r="75" ht="34" customHeight="1">
      <c r="A75" s="11" t="n"/>
      <c r="B75" s="11" t="n"/>
      <c r="C75" s="11" t="n"/>
      <c r="D75" s="12" t="n"/>
      <c r="E75" s="11" t="n"/>
      <c r="F75" s="11" t="n"/>
      <c r="G75" s="11" t="n"/>
      <c r="H75" s="11" t="n"/>
      <c r="I75" s="12" t="n"/>
      <c r="J75" s="12" t="n"/>
      <c r="K75" s="11" t="n"/>
      <c r="L75" s="22" t="n"/>
      <c r="M75" s="23">
        <f>IF(OR(A75="",D75="",H75=""),"",IFERROR(IF(OR(H75=$R$8,H75=$R$9),IF(J75="","",MAX(0,J75-D75)),MAX(0,TODAY()-D75)),""))</f>
        <v/>
      </c>
      <c r="N75" s="15">
        <f>IF(A75="","",IFERROR(IF(COUNTIF($A$5:$A$124,A75)&gt;1,"Conferir protocolo duplicado",IF(AND(B75&lt;&gt;"",C75&lt;&gt;"",D75&lt;&gt;"",E75&lt;&gt;"",F75&lt;&gt;"",COUNTIFS($B$5:$B$124,B75,$C$5:$C$124,C75,$D$5:$D$124,D75,$E$5:$E$124,E75,$F$5:$F$124,F75)&gt;1),"Conferir possível duplicidade",IF(H75="","Definir situação",IF(G75="","Definir responsável",IF(AND(H75&lt;&gt;$R$8,H75&lt;&gt;$R$9,I75=""),"Definir vencimento",IF(AND(H75=$R$8,OR(J75="",K75="")),"Registrar retorno e solução",IF(AND(H75=$R$9,K75=""),"Registrar motivo",IF(E75=$Q$9,"Conferir fluxo próprio",IF(AND(ISNUMBER(I75),I75&lt;TODAY(),H75&lt;&gt;$R$8,H75&lt;&gt;$R$9),"Prazo vencido",IF(AND(ISNUMBER(I75),I75&gt;=TODAY(),I75-TODAY()&lt;=$T$7,H75&lt;&gt;$R$8,H75&lt;&gt;$R$9),"Vence em breve","Em dia")))))))))),"Conferir datas e campos"))</f>
        <v/>
      </c>
      <c r="P75">
        <f>""</f>
        <v/>
      </c>
      <c r="Q75">
        <f>""</f>
        <v/>
      </c>
      <c r="R75">
        <f>""</f>
        <v/>
      </c>
      <c r="S75">
        <f>""</f>
        <v/>
      </c>
      <c r="T75">
        <f>""</f>
        <v/>
      </c>
    </row>
    <row r="76" ht="34" customHeight="1">
      <c r="A76" s="11" t="n"/>
      <c r="B76" s="11" t="n"/>
      <c r="C76" s="11" t="n"/>
      <c r="D76" s="12" t="n"/>
      <c r="E76" s="11" t="n"/>
      <c r="F76" s="11" t="n"/>
      <c r="G76" s="11" t="n"/>
      <c r="H76" s="11" t="n"/>
      <c r="I76" s="12" t="n"/>
      <c r="J76" s="12" t="n"/>
      <c r="K76" s="11" t="n"/>
      <c r="L76" s="22" t="n"/>
      <c r="M76" s="24">
        <f>IF(OR(A76="",D76="",H76=""),"",IFERROR(IF(OR(H76=$R$8,H76=$R$9),IF(J76="","",MAX(0,J76-D76)),MAX(0,TODAY()-D76)),""))</f>
        <v/>
      </c>
      <c r="N76" s="17">
        <f>IF(A76="","",IFERROR(IF(COUNTIF($A$5:$A$124,A76)&gt;1,"Conferir protocolo duplicado",IF(AND(B76&lt;&gt;"",C76&lt;&gt;"",D76&lt;&gt;"",E76&lt;&gt;"",F76&lt;&gt;"",COUNTIFS($B$5:$B$124,B76,$C$5:$C$124,C76,$D$5:$D$124,D76,$E$5:$E$124,E76,$F$5:$F$124,F76)&gt;1),"Conferir possível duplicidade",IF(H76="","Definir situação",IF(G76="","Definir responsável",IF(AND(H76&lt;&gt;$R$8,H76&lt;&gt;$R$9,I76=""),"Definir vencimento",IF(AND(H76=$R$8,OR(J76="",K76="")),"Registrar retorno e solução",IF(AND(H76=$R$9,K76=""),"Registrar motivo",IF(E76=$Q$9,"Conferir fluxo próprio",IF(AND(ISNUMBER(I76),I76&lt;TODAY(),H76&lt;&gt;$R$8,H76&lt;&gt;$R$9),"Prazo vencido",IF(AND(ISNUMBER(I76),I76&gt;=TODAY(),I76-TODAY()&lt;=$T$7,H76&lt;&gt;$R$8,H76&lt;&gt;$R$9),"Vence em breve","Em dia")))))))))),"Conferir datas e campos"))</f>
        <v/>
      </c>
      <c r="P76">
        <f>""</f>
        <v/>
      </c>
      <c r="Q76">
        <f>""</f>
        <v/>
      </c>
      <c r="R76">
        <f>""</f>
        <v/>
      </c>
      <c r="S76">
        <f>""</f>
        <v/>
      </c>
      <c r="T76">
        <f>""</f>
        <v/>
      </c>
    </row>
    <row r="77" ht="34" customHeight="1">
      <c r="A77" s="11" t="n"/>
      <c r="B77" s="11" t="n"/>
      <c r="C77" s="11" t="n"/>
      <c r="D77" s="12" t="n"/>
      <c r="E77" s="11" t="n"/>
      <c r="F77" s="11" t="n"/>
      <c r="G77" s="11" t="n"/>
      <c r="H77" s="11" t="n"/>
      <c r="I77" s="12" t="n"/>
      <c r="J77" s="12" t="n"/>
      <c r="K77" s="11" t="n"/>
      <c r="L77" s="22" t="n"/>
      <c r="M77" s="23">
        <f>IF(OR(A77="",D77="",H77=""),"",IFERROR(IF(OR(H77=$R$8,H77=$R$9),IF(J77="","",MAX(0,J77-D77)),MAX(0,TODAY()-D77)),""))</f>
        <v/>
      </c>
      <c r="N77" s="15">
        <f>IF(A77="","",IFERROR(IF(COUNTIF($A$5:$A$124,A77)&gt;1,"Conferir protocolo duplicado",IF(AND(B77&lt;&gt;"",C77&lt;&gt;"",D77&lt;&gt;"",E77&lt;&gt;"",F77&lt;&gt;"",COUNTIFS($B$5:$B$124,B77,$C$5:$C$124,C77,$D$5:$D$124,D77,$E$5:$E$124,E77,$F$5:$F$124,F77)&gt;1),"Conferir possível duplicidade",IF(H77="","Definir situação",IF(G77="","Definir responsável",IF(AND(H77&lt;&gt;$R$8,H77&lt;&gt;$R$9,I77=""),"Definir vencimento",IF(AND(H77=$R$8,OR(J77="",K77="")),"Registrar retorno e solução",IF(AND(H77=$R$9,K77=""),"Registrar motivo",IF(E77=$Q$9,"Conferir fluxo próprio",IF(AND(ISNUMBER(I77),I77&lt;TODAY(),H77&lt;&gt;$R$8,H77&lt;&gt;$R$9),"Prazo vencido",IF(AND(ISNUMBER(I77),I77&gt;=TODAY(),I77-TODAY()&lt;=$T$7,H77&lt;&gt;$R$8,H77&lt;&gt;$R$9),"Vence em breve","Em dia")))))))))),"Conferir datas e campos"))</f>
        <v/>
      </c>
      <c r="P77">
        <f>""</f>
        <v/>
      </c>
      <c r="Q77">
        <f>""</f>
        <v/>
      </c>
      <c r="R77">
        <f>""</f>
        <v/>
      </c>
      <c r="S77">
        <f>""</f>
        <v/>
      </c>
      <c r="T77">
        <f>""</f>
        <v/>
      </c>
    </row>
    <row r="78" ht="34" customHeight="1">
      <c r="A78" s="11" t="n"/>
      <c r="B78" s="11" t="n"/>
      <c r="C78" s="11" t="n"/>
      <c r="D78" s="12" t="n"/>
      <c r="E78" s="11" t="n"/>
      <c r="F78" s="11" t="n"/>
      <c r="G78" s="11" t="n"/>
      <c r="H78" s="11" t="n"/>
      <c r="I78" s="12" t="n"/>
      <c r="J78" s="12" t="n"/>
      <c r="K78" s="11" t="n"/>
      <c r="L78" s="22" t="n"/>
      <c r="M78" s="24">
        <f>IF(OR(A78="",D78="",H78=""),"",IFERROR(IF(OR(H78=$R$8,H78=$R$9),IF(J78="","",MAX(0,J78-D78)),MAX(0,TODAY()-D78)),""))</f>
        <v/>
      </c>
      <c r="N78" s="17">
        <f>IF(A78="","",IFERROR(IF(COUNTIF($A$5:$A$124,A78)&gt;1,"Conferir protocolo duplicado",IF(AND(B78&lt;&gt;"",C78&lt;&gt;"",D78&lt;&gt;"",E78&lt;&gt;"",F78&lt;&gt;"",COUNTIFS($B$5:$B$124,B78,$C$5:$C$124,C78,$D$5:$D$124,D78,$E$5:$E$124,E78,$F$5:$F$124,F78)&gt;1),"Conferir possível duplicidade",IF(H78="","Definir situação",IF(G78="","Definir responsável",IF(AND(H78&lt;&gt;$R$8,H78&lt;&gt;$R$9,I78=""),"Definir vencimento",IF(AND(H78=$R$8,OR(J78="",K78="")),"Registrar retorno e solução",IF(AND(H78=$R$9,K78=""),"Registrar motivo",IF(E78=$Q$9,"Conferir fluxo próprio",IF(AND(ISNUMBER(I78),I78&lt;TODAY(),H78&lt;&gt;$R$8,H78&lt;&gt;$R$9),"Prazo vencido",IF(AND(ISNUMBER(I78),I78&gt;=TODAY(),I78-TODAY()&lt;=$T$7,H78&lt;&gt;$R$8,H78&lt;&gt;$R$9),"Vence em breve","Em dia")))))))))),"Conferir datas e campos"))</f>
        <v/>
      </c>
      <c r="P78">
        <f>""</f>
        <v/>
      </c>
      <c r="Q78">
        <f>""</f>
        <v/>
      </c>
      <c r="R78">
        <f>""</f>
        <v/>
      </c>
      <c r="S78">
        <f>""</f>
        <v/>
      </c>
      <c r="T78">
        <f>""</f>
        <v/>
      </c>
    </row>
    <row r="79" ht="34" customHeight="1">
      <c r="A79" s="11" t="n"/>
      <c r="B79" s="11" t="n"/>
      <c r="C79" s="11" t="n"/>
      <c r="D79" s="12" t="n"/>
      <c r="E79" s="11" t="n"/>
      <c r="F79" s="11" t="n"/>
      <c r="G79" s="11" t="n"/>
      <c r="H79" s="11" t="n"/>
      <c r="I79" s="12" t="n"/>
      <c r="J79" s="12" t="n"/>
      <c r="K79" s="11" t="n"/>
      <c r="L79" s="22" t="n"/>
      <c r="M79" s="23">
        <f>IF(OR(A79="",D79="",H79=""),"",IFERROR(IF(OR(H79=$R$8,H79=$R$9),IF(J79="","",MAX(0,J79-D79)),MAX(0,TODAY()-D79)),""))</f>
        <v/>
      </c>
      <c r="N79" s="15">
        <f>IF(A79="","",IFERROR(IF(COUNTIF($A$5:$A$124,A79)&gt;1,"Conferir protocolo duplicado",IF(AND(B79&lt;&gt;"",C79&lt;&gt;"",D79&lt;&gt;"",E79&lt;&gt;"",F79&lt;&gt;"",COUNTIFS($B$5:$B$124,B79,$C$5:$C$124,C79,$D$5:$D$124,D79,$E$5:$E$124,E79,$F$5:$F$124,F79)&gt;1),"Conferir possível duplicidade",IF(H79="","Definir situação",IF(G79="","Definir responsável",IF(AND(H79&lt;&gt;$R$8,H79&lt;&gt;$R$9,I79=""),"Definir vencimento",IF(AND(H79=$R$8,OR(J79="",K79="")),"Registrar retorno e solução",IF(AND(H79=$R$9,K79=""),"Registrar motivo",IF(E79=$Q$9,"Conferir fluxo próprio",IF(AND(ISNUMBER(I79),I79&lt;TODAY(),H79&lt;&gt;$R$8,H79&lt;&gt;$R$9),"Prazo vencido",IF(AND(ISNUMBER(I79),I79&gt;=TODAY(),I79-TODAY()&lt;=$T$7,H79&lt;&gt;$R$8,H79&lt;&gt;$R$9),"Vence em breve","Em dia")))))))))),"Conferir datas e campos"))</f>
        <v/>
      </c>
      <c r="P79">
        <f>""</f>
        <v/>
      </c>
      <c r="Q79">
        <f>""</f>
        <v/>
      </c>
      <c r="R79">
        <f>""</f>
        <v/>
      </c>
      <c r="S79">
        <f>""</f>
        <v/>
      </c>
      <c r="T79">
        <f>""</f>
        <v/>
      </c>
    </row>
    <row r="80" ht="34" customHeight="1">
      <c r="A80" s="11" t="n"/>
      <c r="B80" s="11" t="n"/>
      <c r="C80" s="11" t="n"/>
      <c r="D80" s="12" t="n"/>
      <c r="E80" s="11" t="n"/>
      <c r="F80" s="11" t="n"/>
      <c r="G80" s="11" t="n"/>
      <c r="H80" s="11" t="n"/>
      <c r="I80" s="12" t="n"/>
      <c r="J80" s="12" t="n"/>
      <c r="K80" s="11" t="n"/>
      <c r="L80" s="22" t="n"/>
      <c r="M80" s="24">
        <f>IF(OR(A80="",D80="",H80=""),"",IFERROR(IF(OR(H80=$R$8,H80=$R$9),IF(J80="","",MAX(0,J80-D80)),MAX(0,TODAY()-D80)),""))</f>
        <v/>
      </c>
      <c r="N80" s="17">
        <f>IF(A80="","",IFERROR(IF(COUNTIF($A$5:$A$124,A80)&gt;1,"Conferir protocolo duplicado",IF(AND(B80&lt;&gt;"",C80&lt;&gt;"",D80&lt;&gt;"",E80&lt;&gt;"",F80&lt;&gt;"",COUNTIFS($B$5:$B$124,B80,$C$5:$C$124,C80,$D$5:$D$124,D80,$E$5:$E$124,E80,$F$5:$F$124,F80)&gt;1),"Conferir possível duplicidade",IF(H80="","Definir situação",IF(G80="","Definir responsável",IF(AND(H80&lt;&gt;$R$8,H80&lt;&gt;$R$9,I80=""),"Definir vencimento",IF(AND(H80=$R$8,OR(J80="",K80="")),"Registrar retorno e solução",IF(AND(H80=$R$9,K80=""),"Registrar motivo",IF(E80=$Q$9,"Conferir fluxo próprio",IF(AND(ISNUMBER(I80),I80&lt;TODAY(),H80&lt;&gt;$R$8,H80&lt;&gt;$R$9),"Prazo vencido",IF(AND(ISNUMBER(I80),I80&gt;=TODAY(),I80-TODAY()&lt;=$T$7,H80&lt;&gt;$R$8,H80&lt;&gt;$R$9),"Vence em breve","Em dia")))))))))),"Conferir datas e campos"))</f>
        <v/>
      </c>
      <c r="P80">
        <f>""</f>
        <v/>
      </c>
      <c r="Q80">
        <f>""</f>
        <v/>
      </c>
      <c r="R80">
        <f>""</f>
        <v/>
      </c>
      <c r="S80">
        <f>""</f>
        <v/>
      </c>
      <c r="T80">
        <f>""</f>
        <v/>
      </c>
    </row>
    <row r="81" ht="34" customHeight="1">
      <c r="A81" s="11" t="n"/>
      <c r="B81" s="11" t="n"/>
      <c r="C81" s="11" t="n"/>
      <c r="D81" s="12" t="n"/>
      <c r="E81" s="11" t="n"/>
      <c r="F81" s="11" t="n"/>
      <c r="G81" s="11" t="n"/>
      <c r="H81" s="11" t="n"/>
      <c r="I81" s="12" t="n"/>
      <c r="J81" s="12" t="n"/>
      <c r="K81" s="11" t="n"/>
      <c r="L81" s="22" t="n"/>
      <c r="M81" s="23">
        <f>IF(OR(A81="",D81="",H81=""),"",IFERROR(IF(OR(H81=$R$8,H81=$R$9),IF(J81="","",MAX(0,J81-D81)),MAX(0,TODAY()-D81)),""))</f>
        <v/>
      </c>
      <c r="N81" s="15">
        <f>IF(A81="","",IFERROR(IF(COUNTIF($A$5:$A$124,A81)&gt;1,"Conferir protocolo duplicado",IF(AND(B81&lt;&gt;"",C81&lt;&gt;"",D81&lt;&gt;"",E81&lt;&gt;"",F81&lt;&gt;"",COUNTIFS($B$5:$B$124,B81,$C$5:$C$124,C81,$D$5:$D$124,D81,$E$5:$E$124,E81,$F$5:$F$124,F81)&gt;1),"Conferir possível duplicidade",IF(H81="","Definir situação",IF(G81="","Definir responsável",IF(AND(H81&lt;&gt;$R$8,H81&lt;&gt;$R$9,I81=""),"Definir vencimento",IF(AND(H81=$R$8,OR(J81="",K81="")),"Registrar retorno e solução",IF(AND(H81=$R$9,K81=""),"Registrar motivo",IF(E81=$Q$9,"Conferir fluxo próprio",IF(AND(ISNUMBER(I81),I81&lt;TODAY(),H81&lt;&gt;$R$8,H81&lt;&gt;$R$9),"Prazo vencido",IF(AND(ISNUMBER(I81),I81&gt;=TODAY(),I81-TODAY()&lt;=$T$7,H81&lt;&gt;$R$8,H81&lt;&gt;$R$9),"Vence em breve","Em dia")))))))))),"Conferir datas e campos"))</f>
        <v/>
      </c>
      <c r="P81">
        <f>""</f>
        <v/>
      </c>
      <c r="Q81">
        <f>""</f>
        <v/>
      </c>
      <c r="R81">
        <f>""</f>
        <v/>
      </c>
      <c r="S81">
        <f>""</f>
        <v/>
      </c>
      <c r="T81">
        <f>""</f>
        <v/>
      </c>
    </row>
    <row r="82" ht="34" customHeight="1">
      <c r="A82" s="11" t="n"/>
      <c r="B82" s="11" t="n"/>
      <c r="C82" s="11" t="n"/>
      <c r="D82" s="12" t="n"/>
      <c r="E82" s="11" t="n"/>
      <c r="F82" s="11" t="n"/>
      <c r="G82" s="11" t="n"/>
      <c r="H82" s="11" t="n"/>
      <c r="I82" s="12" t="n"/>
      <c r="J82" s="12" t="n"/>
      <c r="K82" s="11" t="n"/>
      <c r="L82" s="22" t="n"/>
      <c r="M82" s="24">
        <f>IF(OR(A82="",D82="",H82=""),"",IFERROR(IF(OR(H82=$R$8,H82=$R$9),IF(J82="","",MAX(0,J82-D82)),MAX(0,TODAY()-D82)),""))</f>
        <v/>
      </c>
      <c r="N82" s="17">
        <f>IF(A82="","",IFERROR(IF(COUNTIF($A$5:$A$124,A82)&gt;1,"Conferir protocolo duplicado",IF(AND(B82&lt;&gt;"",C82&lt;&gt;"",D82&lt;&gt;"",E82&lt;&gt;"",F82&lt;&gt;"",COUNTIFS($B$5:$B$124,B82,$C$5:$C$124,C82,$D$5:$D$124,D82,$E$5:$E$124,E82,$F$5:$F$124,F82)&gt;1),"Conferir possível duplicidade",IF(H82="","Definir situação",IF(G82="","Definir responsável",IF(AND(H82&lt;&gt;$R$8,H82&lt;&gt;$R$9,I82=""),"Definir vencimento",IF(AND(H82=$R$8,OR(J82="",K82="")),"Registrar retorno e solução",IF(AND(H82=$R$9,K82=""),"Registrar motivo",IF(E82=$Q$9,"Conferir fluxo próprio",IF(AND(ISNUMBER(I82),I82&lt;TODAY(),H82&lt;&gt;$R$8,H82&lt;&gt;$R$9),"Prazo vencido",IF(AND(ISNUMBER(I82),I82&gt;=TODAY(),I82-TODAY()&lt;=$T$7,H82&lt;&gt;$R$8,H82&lt;&gt;$R$9),"Vence em breve","Em dia")))))))))),"Conferir datas e campos"))</f>
        <v/>
      </c>
      <c r="P82">
        <f>""</f>
        <v/>
      </c>
      <c r="Q82">
        <f>""</f>
        <v/>
      </c>
      <c r="R82">
        <f>""</f>
        <v/>
      </c>
      <c r="S82">
        <f>""</f>
        <v/>
      </c>
      <c r="T82">
        <f>""</f>
        <v/>
      </c>
    </row>
    <row r="83" ht="34" customHeight="1">
      <c r="A83" s="11" t="n"/>
      <c r="B83" s="11" t="n"/>
      <c r="C83" s="11" t="n"/>
      <c r="D83" s="12" t="n"/>
      <c r="E83" s="11" t="n"/>
      <c r="F83" s="11" t="n"/>
      <c r="G83" s="11" t="n"/>
      <c r="H83" s="11" t="n"/>
      <c r="I83" s="12" t="n"/>
      <c r="J83" s="12" t="n"/>
      <c r="K83" s="11" t="n"/>
      <c r="L83" s="22" t="n"/>
      <c r="M83" s="23">
        <f>IF(OR(A83="",D83="",H83=""),"",IFERROR(IF(OR(H83=$R$8,H83=$R$9),IF(J83="","",MAX(0,J83-D83)),MAX(0,TODAY()-D83)),""))</f>
        <v/>
      </c>
      <c r="N83" s="15">
        <f>IF(A83="","",IFERROR(IF(COUNTIF($A$5:$A$124,A83)&gt;1,"Conferir protocolo duplicado",IF(AND(B83&lt;&gt;"",C83&lt;&gt;"",D83&lt;&gt;"",E83&lt;&gt;"",F83&lt;&gt;"",COUNTIFS($B$5:$B$124,B83,$C$5:$C$124,C83,$D$5:$D$124,D83,$E$5:$E$124,E83,$F$5:$F$124,F83)&gt;1),"Conferir possível duplicidade",IF(H83="","Definir situação",IF(G83="","Definir responsável",IF(AND(H83&lt;&gt;$R$8,H83&lt;&gt;$R$9,I83=""),"Definir vencimento",IF(AND(H83=$R$8,OR(J83="",K83="")),"Registrar retorno e solução",IF(AND(H83=$R$9,K83=""),"Registrar motivo",IF(E83=$Q$9,"Conferir fluxo próprio",IF(AND(ISNUMBER(I83),I83&lt;TODAY(),H83&lt;&gt;$R$8,H83&lt;&gt;$R$9),"Prazo vencido",IF(AND(ISNUMBER(I83),I83&gt;=TODAY(),I83-TODAY()&lt;=$T$7,H83&lt;&gt;$R$8,H83&lt;&gt;$R$9),"Vence em breve","Em dia")))))))))),"Conferir datas e campos"))</f>
        <v/>
      </c>
      <c r="P83">
        <f>""</f>
        <v/>
      </c>
      <c r="Q83">
        <f>""</f>
        <v/>
      </c>
      <c r="R83">
        <f>""</f>
        <v/>
      </c>
      <c r="S83">
        <f>""</f>
        <v/>
      </c>
      <c r="T83">
        <f>""</f>
        <v/>
      </c>
    </row>
    <row r="84" ht="34" customHeight="1">
      <c r="A84" s="11" t="n"/>
      <c r="B84" s="11" t="n"/>
      <c r="C84" s="11" t="n"/>
      <c r="D84" s="12" t="n"/>
      <c r="E84" s="11" t="n"/>
      <c r="F84" s="11" t="n"/>
      <c r="G84" s="11" t="n"/>
      <c r="H84" s="11" t="n"/>
      <c r="I84" s="12" t="n"/>
      <c r="J84" s="12" t="n"/>
      <c r="K84" s="11" t="n"/>
      <c r="L84" s="22" t="n"/>
      <c r="M84" s="24">
        <f>IF(OR(A84="",D84="",H84=""),"",IFERROR(IF(OR(H84=$R$8,H84=$R$9),IF(J84="","",MAX(0,J84-D84)),MAX(0,TODAY()-D84)),""))</f>
        <v/>
      </c>
      <c r="N84" s="17">
        <f>IF(A84="","",IFERROR(IF(COUNTIF($A$5:$A$124,A84)&gt;1,"Conferir protocolo duplicado",IF(AND(B84&lt;&gt;"",C84&lt;&gt;"",D84&lt;&gt;"",E84&lt;&gt;"",F84&lt;&gt;"",COUNTIFS($B$5:$B$124,B84,$C$5:$C$124,C84,$D$5:$D$124,D84,$E$5:$E$124,E84,$F$5:$F$124,F84)&gt;1),"Conferir possível duplicidade",IF(H84="","Definir situação",IF(G84="","Definir responsável",IF(AND(H84&lt;&gt;$R$8,H84&lt;&gt;$R$9,I84=""),"Definir vencimento",IF(AND(H84=$R$8,OR(J84="",K84="")),"Registrar retorno e solução",IF(AND(H84=$R$9,K84=""),"Registrar motivo",IF(E84=$Q$9,"Conferir fluxo próprio",IF(AND(ISNUMBER(I84),I84&lt;TODAY(),H84&lt;&gt;$R$8,H84&lt;&gt;$R$9),"Prazo vencido",IF(AND(ISNUMBER(I84),I84&gt;=TODAY(),I84-TODAY()&lt;=$T$7,H84&lt;&gt;$R$8,H84&lt;&gt;$R$9),"Vence em breve","Em dia")))))))))),"Conferir datas e campos"))</f>
        <v/>
      </c>
      <c r="P84">
        <f>""</f>
        <v/>
      </c>
      <c r="Q84">
        <f>""</f>
        <v/>
      </c>
      <c r="R84">
        <f>""</f>
        <v/>
      </c>
      <c r="S84">
        <f>""</f>
        <v/>
      </c>
      <c r="T84">
        <f>""</f>
        <v/>
      </c>
    </row>
    <row r="85" ht="34" customHeight="1">
      <c r="A85" s="11" t="n"/>
      <c r="B85" s="11" t="n"/>
      <c r="C85" s="11" t="n"/>
      <c r="D85" s="12" t="n"/>
      <c r="E85" s="11" t="n"/>
      <c r="F85" s="11" t="n"/>
      <c r="G85" s="11" t="n"/>
      <c r="H85" s="11" t="n"/>
      <c r="I85" s="12" t="n"/>
      <c r="J85" s="12" t="n"/>
      <c r="K85" s="11" t="n"/>
      <c r="L85" s="22" t="n"/>
      <c r="M85" s="23">
        <f>IF(OR(A85="",D85="",H85=""),"",IFERROR(IF(OR(H85=$R$8,H85=$R$9),IF(J85="","",MAX(0,J85-D85)),MAX(0,TODAY()-D85)),""))</f>
        <v/>
      </c>
      <c r="N85" s="15">
        <f>IF(A85="","",IFERROR(IF(COUNTIF($A$5:$A$124,A85)&gt;1,"Conferir protocolo duplicado",IF(AND(B85&lt;&gt;"",C85&lt;&gt;"",D85&lt;&gt;"",E85&lt;&gt;"",F85&lt;&gt;"",COUNTIFS($B$5:$B$124,B85,$C$5:$C$124,C85,$D$5:$D$124,D85,$E$5:$E$124,E85,$F$5:$F$124,F85)&gt;1),"Conferir possível duplicidade",IF(H85="","Definir situação",IF(G85="","Definir responsável",IF(AND(H85&lt;&gt;$R$8,H85&lt;&gt;$R$9,I85=""),"Definir vencimento",IF(AND(H85=$R$8,OR(J85="",K85="")),"Registrar retorno e solução",IF(AND(H85=$R$9,K85=""),"Registrar motivo",IF(E85=$Q$9,"Conferir fluxo próprio",IF(AND(ISNUMBER(I85),I85&lt;TODAY(),H85&lt;&gt;$R$8,H85&lt;&gt;$R$9),"Prazo vencido",IF(AND(ISNUMBER(I85),I85&gt;=TODAY(),I85-TODAY()&lt;=$T$7,H85&lt;&gt;$R$8,H85&lt;&gt;$R$9),"Vence em breve","Em dia")))))))))),"Conferir datas e campos"))</f>
        <v/>
      </c>
      <c r="P85">
        <f>""</f>
        <v/>
      </c>
      <c r="Q85">
        <f>""</f>
        <v/>
      </c>
      <c r="R85">
        <f>""</f>
        <v/>
      </c>
      <c r="S85">
        <f>""</f>
        <v/>
      </c>
      <c r="T85">
        <f>""</f>
        <v/>
      </c>
    </row>
    <row r="86" ht="34" customHeight="1">
      <c r="A86" s="11" t="n"/>
      <c r="B86" s="11" t="n"/>
      <c r="C86" s="11" t="n"/>
      <c r="D86" s="12" t="n"/>
      <c r="E86" s="11" t="n"/>
      <c r="F86" s="11" t="n"/>
      <c r="G86" s="11" t="n"/>
      <c r="H86" s="11" t="n"/>
      <c r="I86" s="12" t="n"/>
      <c r="J86" s="12" t="n"/>
      <c r="K86" s="11" t="n"/>
      <c r="L86" s="22" t="n"/>
      <c r="M86" s="24">
        <f>IF(OR(A86="",D86="",H86=""),"",IFERROR(IF(OR(H86=$R$8,H86=$R$9),IF(J86="","",MAX(0,J86-D86)),MAX(0,TODAY()-D86)),""))</f>
        <v/>
      </c>
      <c r="N86" s="17">
        <f>IF(A86="","",IFERROR(IF(COUNTIF($A$5:$A$124,A86)&gt;1,"Conferir protocolo duplicado",IF(AND(B86&lt;&gt;"",C86&lt;&gt;"",D86&lt;&gt;"",E86&lt;&gt;"",F86&lt;&gt;"",COUNTIFS($B$5:$B$124,B86,$C$5:$C$124,C86,$D$5:$D$124,D86,$E$5:$E$124,E86,$F$5:$F$124,F86)&gt;1),"Conferir possível duplicidade",IF(H86="","Definir situação",IF(G86="","Definir responsável",IF(AND(H86&lt;&gt;$R$8,H86&lt;&gt;$R$9,I86=""),"Definir vencimento",IF(AND(H86=$R$8,OR(J86="",K86="")),"Registrar retorno e solução",IF(AND(H86=$R$9,K86=""),"Registrar motivo",IF(E86=$Q$9,"Conferir fluxo próprio",IF(AND(ISNUMBER(I86),I86&lt;TODAY(),H86&lt;&gt;$R$8,H86&lt;&gt;$R$9),"Prazo vencido",IF(AND(ISNUMBER(I86),I86&gt;=TODAY(),I86-TODAY()&lt;=$T$7,H86&lt;&gt;$R$8,H86&lt;&gt;$R$9),"Vence em breve","Em dia")))))))))),"Conferir datas e campos"))</f>
        <v/>
      </c>
      <c r="P86">
        <f>""</f>
        <v/>
      </c>
      <c r="Q86">
        <f>""</f>
        <v/>
      </c>
      <c r="R86">
        <f>""</f>
        <v/>
      </c>
      <c r="S86">
        <f>""</f>
        <v/>
      </c>
      <c r="T86">
        <f>""</f>
        <v/>
      </c>
    </row>
    <row r="87" ht="34" customHeight="1">
      <c r="A87" s="11" t="n"/>
      <c r="B87" s="11" t="n"/>
      <c r="C87" s="11" t="n"/>
      <c r="D87" s="12" t="n"/>
      <c r="E87" s="11" t="n"/>
      <c r="F87" s="11" t="n"/>
      <c r="G87" s="11" t="n"/>
      <c r="H87" s="11" t="n"/>
      <c r="I87" s="12" t="n"/>
      <c r="J87" s="12" t="n"/>
      <c r="K87" s="11" t="n"/>
      <c r="L87" s="22" t="n"/>
      <c r="M87" s="23">
        <f>IF(OR(A87="",D87="",H87=""),"",IFERROR(IF(OR(H87=$R$8,H87=$R$9),IF(J87="","",MAX(0,J87-D87)),MAX(0,TODAY()-D87)),""))</f>
        <v/>
      </c>
      <c r="N87" s="15">
        <f>IF(A87="","",IFERROR(IF(COUNTIF($A$5:$A$124,A87)&gt;1,"Conferir protocolo duplicado",IF(AND(B87&lt;&gt;"",C87&lt;&gt;"",D87&lt;&gt;"",E87&lt;&gt;"",F87&lt;&gt;"",COUNTIFS($B$5:$B$124,B87,$C$5:$C$124,C87,$D$5:$D$124,D87,$E$5:$E$124,E87,$F$5:$F$124,F87)&gt;1),"Conferir possível duplicidade",IF(H87="","Definir situação",IF(G87="","Definir responsável",IF(AND(H87&lt;&gt;$R$8,H87&lt;&gt;$R$9,I87=""),"Definir vencimento",IF(AND(H87=$R$8,OR(J87="",K87="")),"Registrar retorno e solução",IF(AND(H87=$R$9,K87=""),"Registrar motivo",IF(E87=$Q$9,"Conferir fluxo próprio",IF(AND(ISNUMBER(I87),I87&lt;TODAY(),H87&lt;&gt;$R$8,H87&lt;&gt;$R$9),"Prazo vencido",IF(AND(ISNUMBER(I87),I87&gt;=TODAY(),I87-TODAY()&lt;=$T$7,H87&lt;&gt;$R$8,H87&lt;&gt;$R$9),"Vence em breve","Em dia")))))))))),"Conferir datas e campos"))</f>
        <v/>
      </c>
      <c r="P87">
        <f>""</f>
        <v/>
      </c>
      <c r="Q87">
        <f>""</f>
        <v/>
      </c>
      <c r="R87">
        <f>""</f>
        <v/>
      </c>
      <c r="S87">
        <f>""</f>
        <v/>
      </c>
      <c r="T87">
        <f>""</f>
        <v/>
      </c>
    </row>
    <row r="88" ht="34" customHeight="1">
      <c r="A88" s="11" t="n"/>
      <c r="B88" s="11" t="n"/>
      <c r="C88" s="11" t="n"/>
      <c r="D88" s="12" t="n"/>
      <c r="E88" s="11" t="n"/>
      <c r="F88" s="11" t="n"/>
      <c r="G88" s="11" t="n"/>
      <c r="H88" s="11" t="n"/>
      <c r="I88" s="12" t="n"/>
      <c r="J88" s="12" t="n"/>
      <c r="K88" s="11" t="n"/>
      <c r="L88" s="22" t="n"/>
      <c r="M88" s="24">
        <f>IF(OR(A88="",D88="",H88=""),"",IFERROR(IF(OR(H88=$R$8,H88=$R$9),IF(J88="","",MAX(0,J88-D88)),MAX(0,TODAY()-D88)),""))</f>
        <v/>
      </c>
      <c r="N88" s="17">
        <f>IF(A88="","",IFERROR(IF(COUNTIF($A$5:$A$124,A88)&gt;1,"Conferir protocolo duplicado",IF(AND(B88&lt;&gt;"",C88&lt;&gt;"",D88&lt;&gt;"",E88&lt;&gt;"",F88&lt;&gt;"",COUNTIFS($B$5:$B$124,B88,$C$5:$C$124,C88,$D$5:$D$124,D88,$E$5:$E$124,E88,$F$5:$F$124,F88)&gt;1),"Conferir possível duplicidade",IF(H88="","Definir situação",IF(G88="","Definir responsável",IF(AND(H88&lt;&gt;$R$8,H88&lt;&gt;$R$9,I88=""),"Definir vencimento",IF(AND(H88=$R$8,OR(J88="",K88="")),"Registrar retorno e solução",IF(AND(H88=$R$9,K88=""),"Registrar motivo",IF(E88=$Q$9,"Conferir fluxo próprio",IF(AND(ISNUMBER(I88),I88&lt;TODAY(),H88&lt;&gt;$R$8,H88&lt;&gt;$R$9),"Prazo vencido",IF(AND(ISNUMBER(I88),I88&gt;=TODAY(),I88-TODAY()&lt;=$T$7,H88&lt;&gt;$R$8,H88&lt;&gt;$R$9),"Vence em breve","Em dia")))))))))),"Conferir datas e campos"))</f>
        <v/>
      </c>
      <c r="P88">
        <f>""</f>
        <v/>
      </c>
      <c r="Q88">
        <f>""</f>
        <v/>
      </c>
      <c r="R88">
        <f>""</f>
        <v/>
      </c>
      <c r="S88">
        <f>""</f>
        <v/>
      </c>
      <c r="T88">
        <f>""</f>
        <v/>
      </c>
    </row>
    <row r="89" ht="34" customHeight="1">
      <c r="A89" s="11" t="n"/>
      <c r="B89" s="11" t="n"/>
      <c r="C89" s="11" t="n"/>
      <c r="D89" s="12" t="n"/>
      <c r="E89" s="11" t="n"/>
      <c r="F89" s="11" t="n"/>
      <c r="G89" s="11" t="n"/>
      <c r="H89" s="11" t="n"/>
      <c r="I89" s="12" t="n"/>
      <c r="J89" s="12" t="n"/>
      <c r="K89" s="11" t="n"/>
      <c r="L89" s="22" t="n"/>
      <c r="M89" s="23">
        <f>IF(OR(A89="",D89="",H89=""),"",IFERROR(IF(OR(H89=$R$8,H89=$R$9),IF(J89="","",MAX(0,J89-D89)),MAX(0,TODAY()-D89)),""))</f>
        <v/>
      </c>
      <c r="N89" s="15">
        <f>IF(A89="","",IFERROR(IF(COUNTIF($A$5:$A$124,A89)&gt;1,"Conferir protocolo duplicado",IF(AND(B89&lt;&gt;"",C89&lt;&gt;"",D89&lt;&gt;"",E89&lt;&gt;"",F89&lt;&gt;"",COUNTIFS($B$5:$B$124,B89,$C$5:$C$124,C89,$D$5:$D$124,D89,$E$5:$E$124,E89,$F$5:$F$124,F89)&gt;1),"Conferir possível duplicidade",IF(H89="","Definir situação",IF(G89="","Definir responsável",IF(AND(H89&lt;&gt;$R$8,H89&lt;&gt;$R$9,I89=""),"Definir vencimento",IF(AND(H89=$R$8,OR(J89="",K89="")),"Registrar retorno e solução",IF(AND(H89=$R$9,K89=""),"Registrar motivo",IF(E89=$Q$9,"Conferir fluxo próprio",IF(AND(ISNUMBER(I89),I89&lt;TODAY(),H89&lt;&gt;$R$8,H89&lt;&gt;$R$9),"Prazo vencido",IF(AND(ISNUMBER(I89),I89&gt;=TODAY(),I89-TODAY()&lt;=$T$7,H89&lt;&gt;$R$8,H89&lt;&gt;$R$9),"Vence em breve","Em dia")))))))))),"Conferir datas e campos"))</f>
        <v/>
      </c>
      <c r="P89">
        <f>""</f>
        <v/>
      </c>
      <c r="Q89">
        <f>""</f>
        <v/>
      </c>
      <c r="R89">
        <f>""</f>
        <v/>
      </c>
      <c r="S89">
        <f>""</f>
        <v/>
      </c>
      <c r="T89">
        <f>""</f>
        <v/>
      </c>
    </row>
    <row r="90" ht="34" customHeight="1">
      <c r="A90" s="11" t="n"/>
      <c r="B90" s="11" t="n"/>
      <c r="C90" s="11" t="n"/>
      <c r="D90" s="12" t="n"/>
      <c r="E90" s="11" t="n"/>
      <c r="F90" s="11" t="n"/>
      <c r="G90" s="11" t="n"/>
      <c r="H90" s="11" t="n"/>
      <c r="I90" s="12" t="n"/>
      <c r="J90" s="12" t="n"/>
      <c r="K90" s="11" t="n"/>
      <c r="L90" s="22" t="n"/>
      <c r="M90" s="24">
        <f>IF(OR(A90="",D90="",H90=""),"",IFERROR(IF(OR(H90=$R$8,H90=$R$9),IF(J90="","",MAX(0,J90-D90)),MAX(0,TODAY()-D90)),""))</f>
        <v/>
      </c>
      <c r="N90" s="17">
        <f>IF(A90="","",IFERROR(IF(COUNTIF($A$5:$A$124,A90)&gt;1,"Conferir protocolo duplicado",IF(AND(B90&lt;&gt;"",C90&lt;&gt;"",D90&lt;&gt;"",E90&lt;&gt;"",F90&lt;&gt;"",COUNTIFS($B$5:$B$124,B90,$C$5:$C$124,C90,$D$5:$D$124,D90,$E$5:$E$124,E90,$F$5:$F$124,F90)&gt;1),"Conferir possível duplicidade",IF(H90="","Definir situação",IF(G90="","Definir responsável",IF(AND(H90&lt;&gt;$R$8,H90&lt;&gt;$R$9,I90=""),"Definir vencimento",IF(AND(H90=$R$8,OR(J90="",K90="")),"Registrar retorno e solução",IF(AND(H90=$R$9,K90=""),"Registrar motivo",IF(E90=$Q$9,"Conferir fluxo próprio",IF(AND(ISNUMBER(I90),I90&lt;TODAY(),H90&lt;&gt;$R$8,H90&lt;&gt;$R$9),"Prazo vencido",IF(AND(ISNUMBER(I90),I90&gt;=TODAY(),I90-TODAY()&lt;=$T$7,H90&lt;&gt;$R$8,H90&lt;&gt;$R$9),"Vence em breve","Em dia")))))))))),"Conferir datas e campos"))</f>
        <v/>
      </c>
      <c r="P90">
        <f>""</f>
        <v/>
      </c>
      <c r="Q90">
        <f>""</f>
        <v/>
      </c>
      <c r="R90">
        <f>""</f>
        <v/>
      </c>
      <c r="S90">
        <f>""</f>
        <v/>
      </c>
      <c r="T90">
        <f>""</f>
        <v/>
      </c>
    </row>
    <row r="91" ht="34" customHeight="1">
      <c r="A91" s="11" t="n"/>
      <c r="B91" s="11" t="n"/>
      <c r="C91" s="11" t="n"/>
      <c r="D91" s="12" t="n"/>
      <c r="E91" s="11" t="n"/>
      <c r="F91" s="11" t="n"/>
      <c r="G91" s="11" t="n"/>
      <c r="H91" s="11" t="n"/>
      <c r="I91" s="12" t="n"/>
      <c r="J91" s="12" t="n"/>
      <c r="K91" s="11" t="n"/>
      <c r="L91" s="22" t="n"/>
      <c r="M91" s="23">
        <f>IF(OR(A91="",D91="",H91=""),"",IFERROR(IF(OR(H91=$R$8,H91=$R$9),IF(J91="","",MAX(0,J91-D91)),MAX(0,TODAY()-D91)),""))</f>
        <v/>
      </c>
      <c r="N91" s="15">
        <f>IF(A91="","",IFERROR(IF(COUNTIF($A$5:$A$124,A91)&gt;1,"Conferir protocolo duplicado",IF(AND(B91&lt;&gt;"",C91&lt;&gt;"",D91&lt;&gt;"",E91&lt;&gt;"",F91&lt;&gt;"",COUNTIFS($B$5:$B$124,B91,$C$5:$C$124,C91,$D$5:$D$124,D91,$E$5:$E$124,E91,$F$5:$F$124,F91)&gt;1),"Conferir possível duplicidade",IF(H91="","Definir situação",IF(G91="","Definir responsável",IF(AND(H91&lt;&gt;$R$8,H91&lt;&gt;$R$9,I91=""),"Definir vencimento",IF(AND(H91=$R$8,OR(J91="",K91="")),"Registrar retorno e solução",IF(AND(H91=$R$9,K91=""),"Registrar motivo",IF(E91=$Q$9,"Conferir fluxo próprio",IF(AND(ISNUMBER(I91),I91&lt;TODAY(),H91&lt;&gt;$R$8,H91&lt;&gt;$R$9),"Prazo vencido",IF(AND(ISNUMBER(I91),I91&gt;=TODAY(),I91-TODAY()&lt;=$T$7,H91&lt;&gt;$R$8,H91&lt;&gt;$R$9),"Vence em breve","Em dia")))))))))),"Conferir datas e campos"))</f>
        <v/>
      </c>
      <c r="P91">
        <f>""</f>
        <v/>
      </c>
      <c r="Q91">
        <f>""</f>
        <v/>
      </c>
      <c r="R91">
        <f>""</f>
        <v/>
      </c>
      <c r="S91">
        <f>""</f>
        <v/>
      </c>
      <c r="T91">
        <f>""</f>
        <v/>
      </c>
    </row>
    <row r="92" ht="34" customHeight="1">
      <c r="A92" s="11" t="n"/>
      <c r="B92" s="11" t="n"/>
      <c r="C92" s="11" t="n"/>
      <c r="D92" s="12" t="n"/>
      <c r="E92" s="11" t="n"/>
      <c r="F92" s="11" t="n"/>
      <c r="G92" s="11" t="n"/>
      <c r="H92" s="11" t="n"/>
      <c r="I92" s="12" t="n"/>
      <c r="J92" s="12" t="n"/>
      <c r="K92" s="11" t="n"/>
      <c r="L92" s="22" t="n"/>
      <c r="M92" s="24">
        <f>IF(OR(A92="",D92="",H92=""),"",IFERROR(IF(OR(H92=$R$8,H92=$R$9),IF(J92="","",MAX(0,J92-D92)),MAX(0,TODAY()-D92)),""))</f>
        <v/>
      </c>
      <c r="N92" s="17">
        <f>IF(A92="","",IFERROR(IF(COUNTIF($A$5:$A$124,A92)&gt;1,"Conferir protocolo duplicado",IF(AND(B92&lt;&gt;"",C92&lt;&gt;"",D92&lt;&gt;"",E92&lt;&gt;"",F92&lt;&gt;"",COUNTIFS($B$5:$B$124,B92,$C$5:$C$124,C92,$D$5:$D$124,D92,$E$5:$E$124,E92,$F$5:$F$124,F92)&gt;1),"Conferir possível duplicidade",IF(H92="","Definir situação",IF(G92="","Definir responsável",IF(AND(H92&lt;&gt;$R$8,H92&lt;&gt;$R$9,I92=""),"Definir vencimento",IF(AND(H92=$R$8,OR(J92="",K92="")),"Registrar retorno e solução",IF(AND(H92=$R$9,K92=""),"Registrar motivo",IF(E92=$Q$9,"Conferir fluxo próprio",IF(AND(ISNUMBER(I92),I92&lt;TODAY(),H92&lt;&gt;$R$8,H92&lt;&gt;$R$9),"Prazo vencido",IF(AND(ISNUMBER(I92),I92&gt;=TODAY(),I92-TODAY()&lt;=$T$7,H92&lt;&gt;$R$8,H92&lt;&gt;$R$9),"Vence em breve","Em dia")))))))))),"Conferir datas e campos"))</f>
        <v/>
      </c>
      <c r="P92">
        <f>""</f>
        <v/>
      </c>
      <c r="Q92">
        <f>""</f>
        <v/>
      </c>
      <c r="R92">
        <f>""</f>
        <v/>
      </c>
      <c r="S92">
        <f>""</f>
        <v/>
      </c>
      <c r="T92">
        <f>""</f>
        <v/>
      </c>
    </row>
    <row r="93" ht="34" customHeight="1">
      <c r="A93" s="11" t="n"/>
      <c r="B93" s="11" t="n"/>
      <c r="C93" s="11" t="n"/>
      <c r="D93" s="12" t="n"/>
      <c r="E93" s="11" t="n"/>
      <c r="F93" s="11" t="n"/>
      <c r="G93" s="11" t="n"/>
      <c r="H93" s="11" t="n"/>
      <c r="I93" s="12" t="n"/>
      <c r="J93" s="12" t="n"/>
      <c r="K93" s="11" t="n"/>
      <c r="L93" s="22" t="n"/>
      <c r="M93" s="23">
        <f>IF(OR(A93="",D93="",H93=""),"",IFERROR(IF(OR(H93=$R$8,H93=$R$9),IF(J93="","",MAX(0,J93-D93)),MAX(0,TODAY()-D93)),""))</f>
        <v/>
      </c>
      <c r="N93" s="15">
        <f>IF(A93="","",IFERROR(IF(COUNTIF($A$5:$A$124,A93)&gt;1,"Conferir protocolo duplicado",IF(AND(B93&lt;&gt;"",C93&lt;&gt;"",D93&lt;&gt;"",E93&lt;&gt;"",F93&lt;&gt;"",COUNTIFS($B$5:$B$124,B93,$C$5:$C$124,C93,$D$5:$D$124,D93,$E$5:$E$124,E93,$F$5:$F$124,F93)&gt;1),"Conferir possível duplicidade",IF(H93="","Definir situação",IF(G93="","Definir responsável",IF(AND(H93&lt;&gt;$R$8,H93&lt;&gt;$R$9,I93=""),"Definir vencimento",IF(AND(H93=$R$8,OR(J93="",K93="")),"Registrar retorno e solução",IF(AND(H93=$R$9,K93=""),"Registrar motivo",IF(E93=$Q$9,"Conferir fluxo próprio",IF(AND(ISNUMBER(I93),I93&lt;TODAY(),H93&lt;&gt;$R$8,H93&lt;&gt;$R$9),"Prazo vencido",IF(AND(ISNUMBER(I93),I93&gt;=TODAY(),I93-TODAY()&lt;=$T$7,H93&lt;&gt;$R$8,H93&lt;&gt;$R$9),"Vence em breve","Em dia")))))))))),"Conferir datas e campos"))</f>
        <v/>
      </c>
      <c r="P93">
        <f>""</f>
        <v/>
      </c>
      <c r="Q93">
        <f>""</f>
        <v/>
      </c>
      <c r="R93">
        <f>""</f>
        <v/>
      </c>
      <c r="S93">
        <f>""</f>
        <v/>
      </c>
      <c r="T93">
        <f>""</f>
        <v/>
      </c>
    </row>
    <row r="94" ht="34" customHeight="1">
      <c r="A94" s="11" t="n"/>
      <c r="B94" s="11" t="n"/>
      <c r="C94" s="11" t="n"/>
      <c r="D94" s="12" t="n"/>
      <c r="E94" s="11" t="n"/>
      <c r="F94" s="11" t="n"/>
      <c r="G94" s="11" t="n"/>
      <c r="H94" s="11" t="n"/>
      <c r="I94" s="12" t="n"/>
      <c r="J94" s="12" t="n"/>
      <c r="K94" s="11" t="n"/>
      <c r="L94" s="22" t="n"/>
      <c r="M94" s="24">
        <f>IF(OR(A94="",D94="",H94=""),"",IFERROR(IF(OR(H94=$R$8,H94=$R$9),IF(J94="","",MAX(0,J94-D94)),MAX(0,TODAY()-D94)),""))</f>
        <v/>
      </c>
      <c r="N94" s="17">
        <f>IF(A94="","",IFERROR(IF(COUNTIF($A$5:$A$124,A94)&gt;1,"Conferir protocolo duplicado",IF(AND(B94&lt;&gt;"",C94&lt;&gt;"",D94&lt;&gt;"",E94&lt;&gt;"",F94&lt;&gt;"",COUNTIFS($B$5:$B$124,B94,$C$5:$C$124,C94,$D$5:$D$124,D94,$E$5:$E$124,E94,$F$5:$F$124,F94)&gt;1),"Conferir possível duplicidade",IF(H94="","Definir situação",IF(G94="","Definir responsável",IF(AND(H94&lt;&gt;$R$8,H94&lt;&gt;$R$9,I94=""),"Definir vencimento",IF(AND(H94=$R$8,OR(J94="",K94="")),"Registrar retorno e solução",IF(AND(H94=$R$9,K94=""),"Registrar motivo",IF(E94=$Q$9,"Conferir fluxo próprio",IF(AND(ISNUMBER(I94),I94&lt;TODAY(),H94&lt;&gt;$R$8,H94&lt;&gt;$R$9),"Prazo vencido",IF(AND(ISNUMBER(I94),I94&gt;=TODAY(),I94-TODAY()&lt;=$T$7,H94&lt;&gt;$R$8,H94&lt;&gt;$R$9),"Vence em breve","Em dia")))))))))),"Conferir datas e campos"))</f>
        <v/>
      </c>
      <c r="P94">
        <f>""</f>
        <v/>
      </c>
      <c r="Q94">
        <f>""</f>
        <v/>
      </c>
      <c r="R94">
        <f>""</f>
        <v/>
      </c>
      <c r="S94">
        <f>""</f>
        <v/>
      </c>
      <c r="T94">
        <f>""</f>
        <v/>
      </c>
    </row>
    <row r="95" ht="34" customHeight="1">
      <c r="A95" s="11" t="n"/>
      <c r="B95" s="11" t="n"/>
      <c r="C95" s="11" t="n"/>
      <c r="D95" s="12" t="n"/>
      <c r="E95" s="11" t="n"/>
      <c r="F95" s="11" t="n"/>
      <c r="G95" s="11" t="n"/>
      <c r="H95" s="11" t="n"/>
      <c r="I95" s="12" t="n"/>
      <c r="J95" s="12" t="n"/>
      <c r="K95" s="11" t="n"/>
      <c r="L95" s="22" t="n"/>
      <c r="M95" s="23">
        <f>IF(OR(A95="",D95="",H95=""),"",IFERROR(IF(OR(H95=$R$8,H95=$R$9),IF(J95="","",MAX(0,J95-D95)),MAX(0,TODAY()-D95)),""))</f>
        <v/>
      </c>
      <c r="N95" s="15">
        <f>IF(A95="","",IFERROR(IF(COUNTIF($A$5:$A$124,A95)&gt;1,"Conferir protocolo duplicado",IF(AND(B95&lt;&gt;"",C95&lt;&gt;"",D95&lt;&gt;"",E95&lt;&gt;"",F95&lt;&gt;"",COUNTIFS($B$5:$B$124,B95,$C$5:$C$124,C95,$D$5:$D$124,D95,$E$5:$E$124,E95,$F$5:$F$124,F95)&gt;1),"Conferir possível duplicidade",IF(H95="","Definir situação",IF(G95="","Definir responsável",IF(AND(H95&lt;&gt;$R$8,H95&lt;&gt;$R$9,I95=""),"Definir vencimento",IF(AND(H95=$R$8,OR(J95="",K95="")),"Registrar retorno e solução",IF(AND(H95=$R$9,K95=""),"Registrar motivo",IF(E95=$Q$9,"Conferir fluxo próprio",IF(AND(ISNUMBER(I95),I95&lt;TODAY(),H95&lt;&gt;$R$8,H95&lt;&gt;$R$9),"Prazo vencido",IF(AND(ISNUMBER(I95),I95&gt;=TODAY(),I95-TODAY()&lt;=$T$7,H95&lt;&gt;$R$8,H95&lt;&gt;$R$9),"Vence em breve","Em dia")))))))))),"Conferir datas e campos"))</f>
        <v/>
      </c>
      <c r="P95">
        <f>""</f>
        <v/>
      </c>
      <c r="Q95">
        <f>""</f>
        <v/>
      </c>
      <c r="R95">
        <f>""</f>
        <v/>
      </c>
      <c r="S95">
        <f>""</f>
        <v/>
      </c>
      <c r="T95">
        <f>""</f>
        <v/>
      </c>
    </row>
    <row r="96" ht="34" customHeight="1">
      <c r="A96" s="11" t="n"/>
      <c r="B96" s="11" t="n"/>
      <c r="C96" s="11" t="n"/>
      <c r="D96" s="12" t="n"/>
      <c r="E96" s="11" t="n"/>
      <c r="F96" s="11" t="n"/>
      <c r="G96" s="11" t="n"/>
      <c r="H96" s="11" t="n"/>
      <c r="I96" s="12" t="n"/>
      <c r="J96" s="12" t="n"/>
      <c r="K96" s="11" t="n"/>
      <c r="L96" s="22" t="n"/>
      <c r="M96" s="24">
        <f>IF(OR(A96="",D96="",H96=""),"",IFERROR(IF(OR(H96=$R$8,H96=$R$9),IF(J96="","",MAX(0,J96-D96)),MAX(0,TODAY()-D96)),""))</f>
        <v/>
      </c>
      <c r="N96" s="17">
        <f>IF(A96="","",IFERROR(IF(COUNTIF($A$5:$A$124,A96)&gt;1,"Conferir protocolo duplicado",IF(AND(B96&lt;&gt;"",C96&lt;&gt;"",D96&lt;&gt;"",E96&lt;&gt;"",F96&lt;&gt;"",COUNTIFS($B$5:$B$124,B96,$C$5:$C$124,C96,$D$5:$D$124,D96,$E$5:$E$124,E96,$F$5:$F$124,F96)&gt;1),"Conferir possível duplicidade",IF(H96="","Definir situação",IF(G96="","Definir responsável",IF(AND(H96&lt;&gt;$R$8,H96&lt;&gt;$R$9,I96=""),"Definir vencimento",IF(AND(H96=$R$8,OR(J96="",K96="")),"Registrar retorno e solução",IF(AND(H96=$R$9,K96=""),"Registrar motivo",IF(E96=$Q$9,"Conferir fluxo próprio",IF(AND(ISNUMBER(I96),I96&lt;TODAY(),H96&lt;&gt;$R$8,H96&lt;&gt;$R$9),"Prazo vencido",IF(AND(ISNUMBER(I96),I96&gt;=TODAY(),I96-TODAY()&lt;=$T$7,H96&lt;&gt;$R$8,H96&lt;&gt;$R$9),"Vence em breve","Em dia")))))))))),"Conferir datas e campos"))</f>
        <v/>
      </c>
      <c r="P96">
        <f>""</f>
        <v/>
      </c>
      <c r="Q96">
        <f>""</f>
        <v/>
      </c>
      <c r="R96">
        <f>""</f>
        <v/>
      </c>
      <c r="S96">
        <f>""</f>
        <v/>
      </c>
      <c r="T96">
        <f>""</f>
        <v/>
      </c>
    </row>
    <row r="97" ht="34" customHeight="1">
      <c r="A97" s="11" t="n"/>
      <c r="B97" s="11" t="n"/>
      <c r="C97" s="11" t="n"/>
      <c r="D97" s="12" t="n"/>
      <c r="E97" s="11" t="n"/>
      <c r="F97" s="11" t="n"/>
      <c r="G97" s="11" t="n"/>
      <c r="H97" s="11" t="n"/>
      <c r="I97" s="12" t="n"/>
      <c r="J97" s="12" t="n"/>
      <c r="K97" s="11" t="n"/>
      <c r="L97" s="22" t="n"/>
      <c r="M97" s="23">
        <f>IF(OR(A97="",D97="",H97=""),"",IFERROR(IF(OR(H97=$R$8,H97=$R$9),IF(J97="","",MAX(0,J97-D97)),MAX(0,TODAY()-D97)),""))</f>
        <v/>
      </c>
      <c r="N97" s="15">
        <f>IF(A97="","",IFERROR(IF(COUNTIF($A$5:$A$124,A97)&gt;1,"Conferir protocolo duplicado",IF(AND(B97&lt;&gt;"",C97&lt;&gt;"",D97&lt;&gt;"",E97&lt;&gt;"",F97&lt;&gt;"",COUNTIFS($B$5:$B$124,B97,$C$5:$C$124,C97,$D$5:$D$124,D97,$E$5:$E$124,E97,$F$5:$F$124,F97)&gt;1),"Conferir possível duplicidade",IF(H97="","Definir situação",IF(G97="","Definir responsável",IF(AND(H97&lt;&gt;$R$8,H97&lt;&gt;$R$9,I97=""),"Definir vencimento",IF(AND(H97=$R$8,OR(J97="",K97="")),"Registrar retorno e solução",IF(AND(H97=$R$9,K97=""),"Registrar motivo",IF(E97=$Q$9,"Conferir fluxo próprio",IF(AND(ISNUMBER(I97),I97&lt;TODAY(),H97&lt;&gt;$R$8,H97&lt;&gt;$R$9),"Prazo vencido",IF(AND(ISNUMBER(I97),I97&gt;=TODAY(),I97-TODAY()&lt;=$T$7,H97&lt;&gt;$R$8,H97&lt;&gt;$R$9),"Vence em breve","Em dia")))))))))),"Conferir datas e campos"))</f>
        <v/>
      </c>
      <c r="P97">
        <f>""</f>
        <v/>
      </c>
      <c r="Q97">
        <f>""</f>
        <v/>
      </c>
      <c r="R97">
        <f>""</f>
        <v/>
      </c>
      <c r="S97">
        <f>""</f>
        <v/>
      </c>
      <c r="T97">
        <f>""</f>
        <v/>
      </c>
    </row>
    <row r="98" ht="34" customHeight="1">
      <c r="A98" s="11" t="n"/>
      <c r="B98" s="11" t="n"/>
      <c r="C98" s="11" t="n"/>
      <c r="D98" s="12" t="n"/>
      <c r="E98" s="11" t="n"/>
      <c r="F98" s="11" t="n"/>
      <c r="G98" s="11" t="n"/>
      <c r="H98" s="11" t="n"/>
      <c r="I98" s="12" t="n"/>
      <c r="J98" s="12" t="n"/>
      <c r="K98" s="11" t="n"/>
      <c r="L98" s="22" t="n"/>
      <c r="M98" s="24">
        <f>IF(OR(A98="",D98="",H98=""),"",IFERROR(IF(OR(H98=$R$8,H98=$R$9),IF(J98="","",MAX(0,J98-D98)),MAX(0,TODAY()-D98)),""))</f>
        <v/>
      </c>
      <c r="N98" s="17">
        <f>IF(A98="","",IFERROR(IF(COUNTIF($A$5:$A$124,A98)&gt;1,"Conferir protocolo duplicado",IF(AND(B98&lt;&gt;"",C98&lt;&gt;"",D98&lt;&gt;"",E98&lt;&gt;"",F98&lt;&gt;"",COUNTIFS($B$5:$B$124,B98,$C$5:$C$124,C98,$D$5:$D$124,D98,$E$5:$E$124,E98,$F$5:$F$124,F98)&gt;1),"Conferir possível duplicidade",IF(H98="","Definir situação",IF(G98="","Definir responsável",IF(AND(H98&lt;&gt;$R$8,H98&lt;&gt;$R$9,I98=""),"Definir vencimento",IF(AND(H98=$R$8,OR(J98="",K98="")),"Registrar retorno e solução",IF(AND(H98=$R$9,K98=""),"Registrar motivo",IF(E98=$Q$9,"Conferir fluxo próprio",IF(AND(ISNUMBER(I98),I98&lt;TODAY(),H98&lt;&gt;$R$8,H98&lt;&gt;$R$9),"Prazo vencido",IF(AND(ISNUMBER(I98),I98&gt;=TODAY(),I98-TODAY()&lt;=$T$7,H98&lt;&gt;$R$8,H98&lt;&gt;$R$9),"Vence em breve","Em dia")))))))))),"Conferir datas e campos"))</f>
        <v/>
      </c>
      <c r="P98">
        <f>""</f>
        <v/>
      </c>
      <c r="Q98">
        <f>""</f>
        <v/>
      </c>
      <c r="R98">
        <f>""</f>
        <v/>
      </c>
      <c r="S98">
        <f>""</f>
        <v/>
      </c>
      <c r="T98">
        <f>""</f>
        <v/>
      </c>
    </row>
    <row r="99" ht="34" customHeight="1">
      <c r="A99" s="11" t="n"/>
      <c r="B99" s="11" t="n"/>
      <c r="C99" s="11" t="n"/>
      <c r="D99" s="12" t="n"/>
      <c r="E99" s="11" t="n"/>
      <c r="F99" s="11" t="n"/>
      <c r="G99" s="11" t="n"/>
      <c r="H99" s="11" t="n"/>
      <c r="I99" s="12" t="n"/>
      <c r="J99" s="12" t="n"/>
      <c r="K99" s="11" t="n"/>
      <c r="L99" s="22" t="n"/>
      <c r="M99" s="23">
        <f>IF(OR(A99="",D99="",H99=""),"",IFERROR(IF(OR(H99=$R$8,H99=$R$9),IF(J99="","",MAX(0,J99-D99)),MAX(0,TODAY()-D99)),""))</f>
        <v/>
      </c>
      <c r="N99" s="15">
        <f>IF(A99="","",IFERROR(IF(COUNTIF($A$5:$A$124,A99)&gt;1,"Conferir protocolo duplicado",IF(AND(B99&lt;&gt;"",C99&lt;&gt;"",D99&lt;&gt;"",E99&lt;&gt;"",F99&lt;&gt;"",COUNTIFS($B$5:$B$124,B99,$C$5:$C$124,C99,$D$5:$D$124,D99,$E$5:$E$124,E99,$F$5:$F$124,F99)&gt;1),"Conferir possível duplicidade",IF(H99="","Definir situação",IF(G99="","Definir responsável",IF(AND(H99&lt;&gt;$R$8,H99&lt;&gt;$R$9,I99=""),"Definir vencimento",IF(AND(H99=$R$8,OR(J99="",K99="")),"Registrar retorno e solução",IF(AND(H99=$R$9,K99=""),"Registrar motivo",IF(E99=$Q$9,"Conferir fluxo próprio",IF(AND(ISNUMBER(I99),I99&lt;TODAY(),H99&lt;&gt;$R$8,H99&lt;&gt;$R$9),"Prazo vencido",IF(AND(ISNUMBER(I99),I99&gt;=TODAY(),I99-TODAY()&lt;=$T$7,H99&lt;&gt;$R$8,H99&lt;&gt;$R$9),"Vence em breve","Em dia")))))))))),"Conferir datas e campos"))</f>
        <v/>
      </c>
      <c r="P99">
        <f>""</f>
        <v/>
      </c>
      <c r="Q99">
        <f>""</f>
        <v/>
      </c>
      <c r="R99">
        <f>""</f>
        <v/>
      </c>
      <c r="S99">
        <f>""</f>
        <v/>
      </c>
      <c r="T99">
        <f>""</f>
        <v/>
      </c>
    </row>
    <row r="100" ht="34" customHeight="1">
      <c r="A100" s="11" t="n"/>
      <c r="B100" s="11" t="n"/>
      <c r="C100" s="11" t="n"/>
      <c r="D100" s="12" t="n"/>
      <c r="E100" s="11" t="n"/>
      <c r="F100" s="11" t="n"/>
      <c r="G100" s="11" t="n"/>
      <c r="H100" s="11" t="n"/>
      <c r="I100" s="12" t="n"/>
      <c r="J100" s="12" t="n"/>
      <c r="K100" s="11" t="n"/>
      <c r="L100" s="22" t="n"/>
      <c r="M100" s="24">
        <f>IF(OR(A100="",D100="",H100=""),"",IFERROR(IF(OR(H100=$R$8,H100=$R$9),IF(J100="","",MAX(0,J100-D100)),MAX(0,TODAY()-D100)),""))</f>
        <v/>
      </c>
      <c r="N100" s="17">
        <f>IF(A100="","",IFERROR(IF(COUNTIF($A$5:$A$124,A100)&gt;1,"Conferir protocolo duplicado",IF(AND(B100&lt;&gt;"",C100&lt;&gt;"",D100&lt;&gt;"",E100&lt;&gt;"",F100&lt;&gt;"",COUNTIFS($B$5:$B$124,B100,$C$5:$C$124,C100,$D$5:$D$124,D100,$E$5:$E$124,E100,$F$5:$F$124,F100)&gt;1),"Conferir possível duplicidade",IF(H100="","Definir situação",IF(G100="","Definir responsável",IF(AND(H100&lt;&gt;$R$8,H100&lt;&gt;$R$9,I100=""),"Definir vencimento",IF(AND(H100=$R$8,OR(J100="",K100="")),"Registrar retorno e solução",IF(AND(H100=$R$9,K100=""),"Registrar motivo",IF(E100=$Q$9,"Conferir fluxo próprio",IF(AND(ISNUMBER(I100),I100&lt;TODAY(),H100&lt;&gt;$R$8,H100&lt;&gt;$R$9),"Prazo vencido",IF(AND(ISNUMBER(I100),I100&gt;=TODAY(),I100-TODAY()&lt;=$T$7,H100&lt;&gt;$R$8,H100&lt;&gt;$R$9),"Vence em breve","Em dia")))))))))),"Conferir datas e campos"))</f>
        <v/>
      </c>
      <c r="P100">
        <f>""</f>
        <v/>
      </c>
      <c r="Q100">
        <f>""</f>
        <v/>
      </c>
      <c r="R100">
        <f>""</f>
        <v/>
      </c>
      <c r="S100">
        <f>""</f>
        <v/>
      </c>
      <c r="T100">
        <f>""</f>
        <v/>
      </c>
    </row>
    <row r="101" ht="34" customHeight="1">
      <c r="A101" s="11" t="n"/>
      <c r="B101" s="11" t="n"/>
      <c r="C101" s="11" t="n"/>
      <c r="D101" s="12" t="n"/>
      <c r="E101" s="11" t="n"/>
      <c r="F101" s="11" t="n"/>
      <c r="G101" s="11" t="n"/>
      <c r="H101" s="11" t="n"/>
      <c r="I101" s="12" t="n"/>
      <c r="J101" s="12" t="n"/>
      <c r="K101" s="11" t="n"/>
      <c r="L101" s="22" t="n"/>
      <c r="M101" s="23">
        <f>IF(OR(A101="",D101="",H101=""),"",IFERROR(IF(OR(H101=$R$8,H101=$R$9),IF(J101="","",MAX(0,J101-D101)),MAX(0,TODAY()-D101)),""))</f>
        <v/>
      </c>
      <c r="N101" s="15">
        <f>IF(A101="","",IFERROR(IF(COUNTIF($A$5:$A$124,A101)&gt;1,"Conferir protocolo duplicado",IF(AND(B101&lt;&gt;"",C101&lt;&gt;"",D101&lt;&gt;"",E101&lt;&gt;"",F101&lt;&gt;"",COUNTIFS($B$5:$B$124,B101,$C$5:$C$124,C101,$D$5:$D$124,D101,$E$5:$E$124,E101,$F$5:$F$124,F101)&gt;1),"Conferir possível duplicidade",IF(H101="","Definir situação",IF(G101="","Definir responsável",IF(AND(H101&lt;&gt;$R$8,H101&lt;&gt;$R$9,I101=""),"Definir vencimento",IF(AND(H101=$R$8,OR(J101="",K101="")),"Registrar retorno e solução",IF(AND(H101=$R$9,K101=""),"Registrar motivo",IF(E101=$Q$9,"Conferir fluxo próprio",IF(AND(ISNUMBER(I101),I101&lt;TODAY(),H101&lt;&gt;$R$8,H101&lt;&gt;$R$9),"Prazo vencido",IF(AND(ISNUMBER(I101),I101&gt;=TODAY(),I101-TODAY()&lt;=$T$7,H101&lt;&gt;$R$8,H101&lt;&gt;$R$9),"Vence em breve","Em dia")))))))))),"Conferir datas e campos"))</f>
        <v/>
      </c>
      <c r="P101">
        <f>""</f>
        <v/>
      </c>
      <c r="Q101">
        <f>""</f>
        <v/>
      </c>
      <c r="R101">
        <f>""</f>
        <v/>
      </c>
      <c r="S101">
        <f>""</f>
        <v/>
      </c>
      <c r="T101">
        <f>""</f>
        <v/>
      </c>
    </row>
    <row r="102" ht="34" customHeight="1">
      <c r="A102" s="11" t="n"/>
      <c r="B102" s="11" t="n"/>
      <c r="C102" s="11" t="n"/>
      <c r="D102" s="12" t="n"/>
      <c r="E102" s="11" t="n"/>
      <c r="F102" s="11" t="n"/>
      <c r="G102" s="11" t="n"/>
      <c r="H102" s="11" t="n"/>
      <c r="I102" s="12" t="n"/>
      <c r="J102" s="12" t="n"/>
      <c r="K102" s="11" t="n"/>
      <c r="L102" s="22" t="n"/>
      <c r="M102" s="24">
        <f>IF(OR(A102="",D102="",H102=""),"",IFERROR(IF(OR(H102=$R$8,H102=$R$9),IF(J102="","",MAX(0,J102-D102)),MAX(0,TODAY()-D102)),""))</f>
        <v/>
      </c>
      <c r="N102" s="17">
        <f>IF(A102="","",IFERROR(IF(COUNTIF($A$5:$A$124,A102)&gt;1,"Conferir protocolo duplicado",IF(AND(B102&lt;&gt;"",C102&lt;&gt;"",D102&lt;&gt;"",E102&lt;&gt;"",F102&lt;&gt;"",COUNTIFS($B$5:$B$124,B102,$C$5:$C$124,C102,$D$5:$D$124,D102,$E$5:$E$124,E102,$F$5:$F$124,F102)&gt;1),"Conferir possível duplicidade",IF(H102="","Definir situação",IF(G102="","Definir responsável",IF(AND(H102&lt;&gt;$R$8,H102&lt;&gt;$R$9,I102=""),"Definir vencimento",IF(AND(H102=$R$8,OR(J102="",K102="")),"Registrar retorno e solução",IF(AND(H102=$R$9,K102=""),"Registrar motivo",IF(E102=$Q$9,"Conferir fluxo próprio",IF(AND(ISNUMBER(I102),I102&lt;TODAY(),H102&lt;&gt;$R$8,H102&lt;&gt;$R$9),"Prazo vencido",IF(AND(ISNUMBER(I102),I102&gt;=TODAY(),I102-TODAY()&lt;=$T$7,H102&lt;&gt;$R$8,H102&lt;&gt;$R$9),"Vence em breve","Em dia")))))))))),"Conferir datas e campos"))</f>
        <v/>
      </c>
      <c r="P102">
        <f>""</f>
        <v/>
      </c>
      <c r="Q102">
        <f>""</f>
        <v/>
      </c>
      <c r="R102">
        <f>""</f>
        <v/>
      </c>
      <c r="S102">
        <f>""</f>
        <v/>
      </c>
      <c r="T102">
        <f>""</f>
        <v/>
      </c>
    </row>
    <row r="103" ht="34" customHeight="1">
      <c r="A103" s="11" t="n"/>
      <c r="B103" s="11" t="n"/>
      <c r="C103" s="11" t="n"/>
      <c r="D103" s="12" t="n"/>
      <c r="E103" s="11" t="n"/>
      <c r="F103" s="11" t="n"/>
      <c r="G103" s="11" t="n"/>
      <c r="H103" s="11" t="n"/>
      <c r="I103" s="12" t="n"/>
      <c r="J103" s="12" t="n"/>
      <c r="K103" s="11" t="n"/>
      <c r="L103" s="22" t="n"/>
      <c r="M103" s="23">
        <f>IF(OR(A103="",D103="",H103=""),"",IFERROR(IF(OR(H103=$R$8,H103=$R$9),IF(J103="","",MAX(0,J103-D103)),MAX(0,TODAY()-D103)),""))</f>
        <v/>
      </c>
      <c r="N103" s="15">
        <f>IF(A103="","",IFERROR(IF(COUNTIF($A$5:$A$124,A103)&gt;1,"Conferir protocolo duplicado",IF(AND(B103&lt;&gt;"",C103&lt;&gt;"",D103&lt;&gt;"",E103&lt;&gt;"",F103&lt;&gt;"",COUNTIFS($B$5:$B$124,B103,$C$5:$C$124,C103,$D$5:$D$124,D103,$E$5:$E$124,E103,$F$5:$F$124,F103)&gt;1),"Conferir possível duplicidade",IF(H103="","Definir situação",IF(G103="","Definir responsável",IF(AND(H103&lt;&gt;$R$8,H103&lt;&gt;$R$9,I103=""),"Definir vencimento",IF(AND(H103=$R$8,OR(J103="",K103="")),"Registrar retorno e solução",IF(AND(H103=$R$9,K103=""),"Registrar motivo",IF(E103=$Q$9,"Conferir fluxo próprio",IF(AND(ISNUMBER(I103),I103&lt;TODAY(),H103&lt;&gt;$R$8,H103&lt;&gt;$R$9),"Prazo vencido",IF(AND(ISNUMBER(I103),I103&gt;=TODAY(),I103-TODAY()&lt;=$T$7,H103&lt;&gt;$R$8,H103&lt;&gt;$R$9),"Vence em breve","Em dia")))))))))),"Conferir datas e campos"))</f>
        <v/>
      </c>
      <c r="P103">
        <f>""</f>
        <v/>
      </c>
      <c r="Q103">
        <f>""</f>
        <v/>
      </c>
      <c r="R103">
        <f>""</f>
        <v/>
      </c>
      <c r="S103">
        <f>""</f>
        <v/>
      </c>
      <c r="T103">
        <f>""</f>
        <v/>
      </c>
    </row>
    <row r="104" ht="34" customHeight="1">
      <c r="A104" s="11" t="n"/>
      <c r="B104" s="11" t="n"/>
      <c r="C104" s="11" t="n"/>
      <c r="D104" s="12" t="n"/>
      <c r="E104" s="11" t="n"/>
      <c r="F104" s="11" t="n"/>
      <c r="G104" s="11" t="n"/>
      <c r="H104" s="11" t="n"/>
      <c r="I104" s="12" t="n"/>
      <c r="J104" s="12" t="n"/>
      <c r="K104" s="11" t="n"/>
      <c r="L104" s="22" t="n"/>
      <c r="M104" s="24">
        <f>IF(OR(A104="",D104="",H104=""),"",IFERROR(IF(OR(H104=$R$8,H104=$R$9),IF(J104="","",MAX(0,J104-D104)),MAX(0,TODAY()-D104)),""))</f>
        <v/>
      </c>
      <c r="N104" s="17">
        <f>IF(A104="","",IFERROR(IF(COUNTIF($A$5:$A$124,A104)&gt;1,"Conferir protocolo duplicado",IF(AND(B104&lt;&gt;"",C104&lt;&gt;"",D104&lt;&gt;"",E104&lt;&gt;"",F104&lt;&gt;"",COUNTIFS($B$5:$B$124,B104,$C$5:$C$124,C104,$D$5:$D$124,D104,$E$5:$E$124,E104,$F$5:$F$124,F104)&gt;1),"Conferir possível duplicidade",IF(H104="","Definir situação",IF(G104="","Definir responsável",IF(AND(H104&lt;&gt;$R$8,H104&lt;&gt;$R$9,I104=""),"Definir vencimento",IF(AND(H104=$R$8,OR(J104="",K104="")),"Registrar retorno e solução",IF(AND(H104=$R$9,K104=""),"Registrar motivo",IF(E104=$Q$9,"Conferir fluxo próprio",IF(AND(ISNUMBER(I104),I104&lt;TODAY(),H104&lt;&gt;$R$8,H104&lt;&gt;$R$9),"Prazo vencido",IF(AND(ISNUMBER(I104),I104&gt;=TODAY(),I104-TODAY()&lt;=$T$7,H104&lt;&gt;$R$8,H104&lt;&gt;$R$9),"Vence em breve","Em dia")))))))))),"Conferir datas e campos"))</f>
        <v/>
      </c>
      <c r="P104">
        <f>""</f>
        <v/>
      </c>
      <c r="Q104">
        <f>""</f>
        <v/>
      </c>
      <c r="R104">
        <f>""</f>
        <v/>
      </c>
      <c r="S104">
        <f>""</f>
        <v/>
      </c>
      <c r="T104">
        <f>""</f>
        <v/>
      </c>
    </row>
    <row r="105" ht="34" customHeight="1">
      <c r="A105" s="11" t="n"/>
      <c r="B105" s="11" t="n"/>
      <c r="C105" s="11" t="n"/>
      <c r="D105" s="12" t="n"/>
      <c r="E105" s="11" t="n"/>
      <c r="F105" s="11" t="n"/>
      <c r="G105" s="11" t="n"/>
      <c r="H105" s="11" t="n"/>
      <c r="I105" s="12" t="n"/>
      <c r="J105" s="12" t="n"/>
      <c r="K105" s="11" t="n"/>
      <c r="L105" s="22" t="n"/>
      <c r="M105" s="23">
        <f>IF(OR(A105="",D105="",H105=""),"",IFERROR(IF(OR(H105=$R$8,H105=$R$9),IF(J105="","",MAX(0,J105-D105)),MAX(0,TODAY()-D105)),""))</f>
        <v/>
      </c>
      <c r="N105" s="15">
        <f>IF(A105="","",IFERROR(IF(COUNTIF($A$5:$A$124,A105)&gt;1,"Conferir protocolo duplicado",IF(AND(B105&lt;&gt;"",C105&lt;&gt;"",D105&lt;&gt;"",E105&lt;&gt;"",F105&lt;&gt;"",COUNTIFS($B$5:$B$124,B105,$C$5:$C$124,C105,$D$5:$D$124,D105,$E$5:$E$124,E105,$F$5:$F$124,F105)&gt;1),"Conferir possível duplicidade",IF(H105="","Definir situação",IF(G105="","Definir responsável",IF(AND(H105&lt;&gt;$R$8,H105&lt;&gt;$R$9,I105=""),"Definir vencimento",IF(AND(H105=$R$8,OR(J105="",K105="")),"Registrar retorno e solução",IF(AND(H105=$R$9,K105=""),"Registrar motivo",IF(E105=$Q$9,"Conferir fluxo próprio",IF(AND(ISNUMBER(I105),I105&lt;TODAY(),H105&lt;&gt;$R$8,H105&lt;&gt;$R$9),"Prazo vencido",IF(AND(ISNUMBER(I105),I105&gt;=TODAY(),I105-TODAY()&lt;=$T$7,H105&lt;&gt;$R$8,H105&lt;&gt;$R$9),"Vence em breve","Em dia")))))))))),"Conferir datas e campos"))</f>
        <v/>
      </c>
      <c r="P105">
        <f>""</f>
        <v/>
      </c>
      <c r="Q105">
        <f>""</f>
        <v/>
      </c>
      <c r="R105">
        <f>""</f>
        <v/>
      </c>
      <c r="S105">
        <f>""</f>
        <v/>
      </c>
      <c r="T105">
        <f>""</f>
        <v/>
      </c>
    </row>
    <row r="106" ht="34" customHeight="1">
      <c r="A106" s="11" t="n"/>
      <c r="B106" s="11" t="n"/>
      <c r="C106" s="11" t="n"/>
      <c r="D106" s="12" t="n"/>
      <c r="E106" s="11" t="n"/>
      <c r="F106" s="11" t="n"/>
      <c r="G106" s="11" t="n"/>
      <c r="H106" s="11" t="n"/>
      <c r="I106" s="12" t="n"/>
      <c r="J106" s="12" t="n"/>
      <c r="K106" s="11" t="n"/>
      <c r="L106" s="22" t="n"/>
      <c r="M106" s="24">
        <f>IF(OR(A106="",D106="",H106=""),"",IFERROR(IF(OR(H106=$R$8,H106=$R$9),IF(J106="","",MAX(0,J106-D106)),MAX(0,TODAY()-D106)),""))</f>
        <v/>
      </c>
      <c r="N106" s="17">
        <f>IF(A106="","",IFERROR(IF(COUNTIF($A$5:$A$124,A106)&gt;1,"Conferir protocolo duplicado",IF(AND(B106&lt;&gt;"",C106&lt;&gt;"",D106&lt;&gt;"",E106&lt;&gt;"",F106&lt;&gt;"",COUNTIFS($B$5:$B$124,B106,$C$5:$C$124,C106,$D$5:$D$124,D106,$E$5:$E$124,E106,$F$5:$F$124,F106)&gt;1),"Conferir possível duplicidade",IF(H106="","Definir situação",IF(G106="","Definir responsável",IF(AND(H106&lt;&gt;$R$8,H106&lt;&gt;$R$9,I106=""),"Definir vencimento",IF(AND(H106=$R$8,OR(J106="",K106="")),"Registrar retorno e solução",IF(AND(H106=$R$9,K106=""),"Registrar motivo",IF(E106=$Q$9,"Conferir fluxo próprio",IF(AND(ISNUMBER(I106),I106&lt;TODAY(),H106&lt;&gt;$R$8,H106&lt;&gt;$R$9),"Prazo vencido",IF(AND(ISNUMBER(I106),I106&gt;=TODAY(),I106-TODAY()&lt;=$T$7,H106&lt;&gt;$R$8,H106&lt;&gt;$R$9),"Vence em breve","Em dia")))))))))),"Conferir datas e campos"))</f>
        <v/>
      </c>
      <c r="P106">
        <f>""</f>
        <v/>
      </c>
      <c r="Q106">
        <f>""</f>
        <v/>
      </c>
      <c r="R106">
        <f>""</f>
        <v/>
      </c>
      <c r="S106">
        <f>""</f>
        <v/>
      </c>
      <c r="T106">
        <f>""</f>
        <v/>
      </c>
    </row>
    <row r="107" ht="34" customHeight="1">
      <c r="A107" s="11" t="n"/>
      <c r="B107" s="11" t="n"/>
      <c r="C107" s="11" t="n"/>
      <c r="D107" s="12" t="n"/>
      <c r="E107" s="11" t="n"/>
      <c r="F107" s="11" t="n"/>
      <c r="G107" s="11" t="n"/>
      <c r="H107" s="11" t="n"/>
      <c r="I107" s="12" t="n"/>
      <c r="J107" s="12" t="n"/>
      <c r="K107" s="11" t="n"/>
      <c r="L107" s="22" t="n"/>
      <c r="M107" s="23">
        <f>IF(OR(A107="",D107="",H107=""),"",IFERROR(IF(OR(H107=$R$8,H107=$R$9),IF(J107="","",MAX(0,J107-D107)),MAX(0,TODAY()-D107)),""))</f>
        <v/>
      </c>
      <c r="N107" s="15">
        <f>IF(A107="","",IFERROR(IF(COUNTIF($A$5:$A$124,A107)&gt;1,"Conferir protocolo duplicado",IF(AND(B107&lt;&gt;"",C107&lt;&gt;"",D107&lt;&gt;"",E107&lt;&gt;"",F107&lt;&gt;"",COUNTIFS($B$5:$B$124,B107,$C$5:$C$124,C107,$D$5:$D$124,D107,$E$5:$E$124,E107,$F$5:$F$124,F107)&gt;1),"Conferir possível duplicidade",IF(H107="","Definir situação",IF(G107="","Definir responsável",IF(AND(H107&lt;&gt;$R$8,H107&lt;&gt;$R$9,I107=""),"Definir vencimento",IF(AND(H107=$R$8,OR(J107="",K107="")),"Registrar retorno e solução",IF(AND(H107=$R$9,K107=""),"Registrar motivo",IF(E107=$Q$9,"Conferir fluxo próprio",IF(AND(ISNUMBER(I107),I107&lt;TODAY(),H107&lt;&gt;$R$8,H107&lt;&gt;$R$9),"Prazo vencido",IF(AND(ISNUMBER(I107),I107&gt;=TODAY(),I107-TODAY()&lt;=$T$7,H107&lt;&gt;$R$8,H107&lt;&gt;$R$9),"Vence em breve","Em dia")))))))))),"Conferir datas e campos"))</f>
        <v/>
      </c>
      <c r="P107">
        <f>""</f>
        <v/>
      </c>
      <c r="Q107">
        <f>""</f>
        <v/>
      </c>
      <c r="R107">
        <f>""</f>
        <v/>
      </c>
      <c r="S107">
        <f>""</f>
        <v/>
      </c>
      <c r="T107">
        <f>""</f>
        <v/>
      </c>
    </row>
    <row r="108" ht="34" customHeight="1">
      <c r="A108" s="11" t="n"/>
      <c r="B108" s="11" t="n"/>
      <c r="C108" s="11" t="n"/>
      <c r="D108" s="12" t="n"/>
      <c r="E108" s="11" t="n"/>
      <c r="F108" s="11" t="n"/>
      <c r="G108" s="11" t="n"/>
      <c r="H108" s="11" t="n"/>
      <c r="I108" s="12" t="n"/>
      <c r="J108" s="12" t="n"/>
      <c r="K108" s="11" t="n"/>
      <c r="L108" s="22" t="n"/>
      <c r="M108" s="24">
        <f>IF(OR(A108="",D108="",H108=""),"",IFERROR(IF(OR(H108=$R$8,H108=$R$9),IF(J108="","",MAX(0,J108-D108)),MAX(0,TODAY()-D108)),""))</f>
        <v/>
      </c>
      <c r="N108" s="17">
        <f>IF(A108="","",IFERROR(IF(COUNTIF($A$5:$A$124,A108)&gt;1,"Conferir protocolo duplicado",IF(AND(B108&lt;&gt;"",C108&lt;&gt;"",D108&lt;&gt;"",E108&lt;&gt;"",F108&lt;&gt;"",COUNTIFS($B$5:$B$124,B108,$C$5:$C$124,C108,$D$5:$D$124,D108,$E$5:$E$124,E108,$F$5:$F$124,F108)&gt;1),"Conferir possível duplicidade",IF(H108="","Definir situação",IF(G108="","Definir responsável",IF(AND(H108&lt;&gt;$R$8,H108&lt;&gt;$R$9,I108=""),"Definir vencimento",IF(AND(H108=$R$8,OR(J108="",K108="")),"Registrar retorno e solução",IF(AND(H108=$R$9,K108=""),"Registrar motivo",IF(E108=$Q$9,"Conferir fluxo próprio",IF(AND(ISNUMBER(I108),I108&lt;TODAY(),H108&lt;&gt;$R$8,H108&lt;&gt;$R$9),"Prazo vencido",IF(AND(ISNUMBER(I108),I108&gt;=TODAY(),I108-TODAY()&lt;=$T$7,H108&lt;&gt;$R$8,H108&lt;&gt;$R$9),"Vence em breve","Em dia")))))))))),"Conferir datas e campos"))</f>
        <v/>
      </c>
      <c r="P108">
        <f>""</f>
        <v/>
      </c>
      <c r="Q108">
        <f>""</f>
        <v/>
      </c>
      <c r="R108">
        <f>""</f>
        <v/>
      </c>
      <c r="S108">
        <f>""</f>
        <v/>
      </c>
      <c r="T108">
        <f>""</f>
        <v/>
      </c>
    </row>
    <row r="109" ht="34" customHeight="1">
      <c r="A109" s="11" t="n"/>
      <c r="B109" s="11" t="n"/>
      <c r="C109" s="11" t="n"/>
      <c r="D109" s="12" t="n"/>
      <c r="E109" s="11" t="n"/>
      <c r="F109" s="11" t="n"/>
      <c r="G109" s="11" t="n"/>
      <c r="H109" s="11" t="n"/>
      <c r="I109" s="12" t="n"/>
      <c r="J109" s="12" t="n"/>
      <c r="K109" s="11" t="n"/>
      <c r="L109" s="22" t="n"/>
      <c r="M109" s="23">
        <f>IF(OR(A109="",D109="",H109=""),"",IFERROR(IF(OR(H109=$R$8,H109=$R$9),IF(J109="","",MAX(0,J109-D109)),MAX(0,TODAY()-D109)),""))</f>
        <v/>
      </c>
      <c r="N109" s="15">
        <f>IF(A109="","",IFERROR(IF(COUNTIF($A$5:$A$124,A109)&gt;1,"Conferir protocolo duplicado",IF(AND(B109&lt;&gt;"",C109&lt;&gt;"",D109&lt;&gt;"",E109&lt;&gt;"",F109&lt;&gt;"",COUNTIFS($B$5:$B$124,B109,$C$5:$C$124,C109,$D$5:$D$124,D109,$E$5:$E$124,E109,$F$5:$F$124,F109)&gt;1),"Conferir possível duplicidade",IF(H109="","Definir situação",IF(G109="","Definir responsável",IF(AND(H109&lt;&gt;$R$8,H109&lt;&gt;$R$9,I109=""),"Definir vencimento",IF(AND(H109=$R$8,OR(J109="",K109="")),"Registrar retorno e solução",IF(AND(H109=$R$9,K109=""),"Registrar motivo",IF(E109=$Q$9,"Conferir fluxo próprio",IF(AND(ISNUMBER(I109),I109&lt;TODAY(),H109&lt;&gt;$R$8,H109&lt;&gt;$R$9),"Prazo vencido",IF(AND(ISNUMBER(I109),I109&gt;=TODAY(),I109-TODAY()&lt;=$T$7,H109&lt;&gt;$R$8,H109&lt;&gt;$R$9),"Vence em breve","Em dia")))))))))),"Conferir datas e campos"))</f>
        <v/>
      </c>
      <c r="P109">
        <f>""</f>
        <v/>
      </c>
      <c r="Q109">
        <f>""</f>
        <v/>
      </c>
      <c r="R109">
        <f>""</f>
        <v/>
      </c>
      <c r="S109">
        <f>""</f>
        <v/>
      </c>
      <c r="T109">
        <f>""</f>
        <v/>
      </c>
    </row>
    <row r="110" ht="34" customHeight="1">
      <c r="A110" s="11" t="n"/>
      <c r="B110" s="11" t="n"/>
      <c r="C110" s="11" t="n"/>
      <c r="D110" s="12" t="n"/>
      <c r="E110" s="11" t="n"/>
      <c r="F110" s="11" t="n"/>
      <c r="G110" s="11" t="n"/>
      <c r="H110" s="11" t="n"/>
      <c r="I110" s="12" t="n"/>
      <c r="J110" s="12" t="n"/>
      <c r="K110" s="11" t="n"/>
      <c r="L110" s="22" t="n"/>
      <c r="M110" s="24">
        <f>IF(OR(A110="",D110="",H110=""),"",IFERROR(IF(OR(H110=$R$8,H110=$R$9),IF(J110="","",MAX(0,J110-D110)),MAX(0,TODAY()-D110)),""))</f>
        <v/>
      </c>
      <c r="N110" s="17">
        <f>IF(A110="","",IFERROR(IF(COUNTIF($A$5:$A$124,A110)&gt;1,"Conferir protocolo duplicado",IF(AND(B110&lt;&gt;"",C110&lt;&gt;"",D110&lt;&gt;"",E110&lt;&gt;"",F110&lt;&gt;"",COUNTIFS($B$5:$B$124,B110,$C$5:$C$124,C110,$D$5:$D$124,D110,$E$5:$E$124,E110,$F$5:$F$124,F110)&gt;1),"Conferir possível duplicidade",IF(H110="","Definir situação",IF(G110="","Definir responsável",IF(AND(H110&lt;&gt;$R$8,H110&lt;&gt;$R$9,I110=""),"Definir vencimento",IF(AND(H110=$R$8,OR(J110="",K110="")),"Registrar retorno e solução",IF(AND(H110=$R$9,K110=""),"Registrar motivo",IF(E110=$Q$9,"Conferir fluxo próprio",IF(AND(ISNUMBER(I110),I110&lt;TODAY(),H110&lt;&gt;$R$8,H110&lt;&gt;$R$9),"Prazo vencido",IF(AND(ISNUMBER(I110),I110&gt;=TODAY(),I110-TODAY()&lt;=$T$7,H110&lt;&gt;$R$8,H110&lt;&gt;$R$9),"Vence em breve","Em dia")))))))))),"Conferir datas e campos"))</f>
        <v/>
      </c>
      <c r="P110">
        <f>""</f>
        <v/>
      </c>
      <c r="Q110">
        <f>""</f>
        <v/>
      </c>
      <c r="R110">
        <f>""</f>
        <v/>
      </c>
      <c r="S110">
        <f>""</f>
        <v/>
      </c>
      <c r="T110">
        <f>""</f>
        <v/>
      </c>
    </row>
    <row r="111" ht="34" customHeight="1">
      <c r="A111" s="11" t="n"/>
      <c r="B111" s="11" t="n"/>
      <c r="C111" s="11" t="n"/>
      <c r="D111" s="12" t="n"/>
      <c r="E111" s="11" t="n"/>
      <c r="F111" s="11" t="n"/>
      <c r="G111" s="11" t="n"/>
      <c r="H111" s="11" t="n"/>
      <c r="I111" s="12" t="n"/>
      <c r="J111" s="12" t="n"/>
      <c r="K111" s="11" t="n"/>
      <c r="L111" s="22" t="n"/>
      <c r="M111" s="23">
        <f>IF(OR(A111="",D111="",H111=""),"",IFERROR(IF(OR(H111=$R$8,H111=$R$9),IF(J111="","",MAX(0,J111-D111)),MAX(0,TODAY()-D111)),""))</f>
        <v/>
      </c>
      <c r="N111" s="15">
        <f>IF(A111="","",IFERROR(IF(COUNTIF($A$5:$A$124,A111)&gt;1,"Conferir protocolo duplicado",IF(AND(B111&lt;&gt;"",C111&lt;&gt;"",D111&lt;&gt;"",E111&lt;&gt;"",F111&lt;&gt;"",COUNTIFS($B$5:$B$124,B111,$C$5:$C$124,C111,$D$5:$D$124,D111,$E$5:$E$124,E111,$F$5:$F$124,F111)&gt;1),"Conferir possível duplicidade",IF(H111="","Definir situação",IF(G111="","Definir responsável",IF(AND(H111&lt;&gt;$R$8,H111&lt;&gt;$R$9,I111=""),"Definir vencimento",IF(AND(H111=$R$8,OR(J111="",K111="")),"Registrar retorno e solução",IF(AND(H111=$R$9,K111=""),"Registrar motivo",IF(E111=$Q$9,"Conferir fluxo próprio",IF(AND(ISNUMBER(I111),I111&lt;TODAY(),H111&lt;&gt;$R$8,H111&lt;&gt;$R$9),"Prazo vencido",IF(AND(ISNUMBER(I111),I111&gt;=TODAY(),I111-TODAY()&lt;=$T$7,H111&lt;&gt;$R$8,H111&lt;&gt;$R$9),"Vence em breve","Em dia")))))))))),"Conferir datas e campos"))</f>
        <v/>
      </c>
      <c r="P111">
        <f>""</f>
        <v/>
      </c>
      <c r="Q111">
        <f>""</f>
        <v/>
      </c>
      <c r="R111">
        <f>""</f>
        <v/>
      </c>
      <c r="S111">
        <f>""</f>
        <v/>
      </c>
      <c r="T111">
        <f>""</f>
        <v/>
      </c>
    </row>
    <row r="112" ht="34" customHeight="1">
      <c r="A112" s="11" t="n"/>
      <c r="B112" s="11" t="n"/>
      <c r="C112" s="11" t="n"/>
      <c r="D112" s="12" t="n"/>
      <c r="E112" s="11" t="n"/>
      <c r="F112" s="11" t="n"/>
      <c r="G112" s="11" t="n"/>
      <c r="H112" s="11" t="n"/>
      <c r="I112" s="12" t="n"/>
      <c r="J112" s="12" t="n"/>
      <c r="K112" s="11" t="n"/>
      <c r="L112" s="22" t="n"/>
      <c r="M112" s="24">
        <f>IF(OR(A112="",D112="",H112=""),"",IFERROR(IF(OR(H112=$R$8,H112=$R$9),IF(J112="","",MAX(0,J112-D112)),MAX(0,TODAY()-D112)),""))</f>
        <v/>
      </c>
      <c r="N112" s="17">
        <f>IF(A112="","",IFERROR(IF(COUNTIF($A$5:$A$124,A112)&gt;1,"Conferir protocolo duplicado",IF(AND(B112&lt;&gt;"",C112&lt;&gt;"",D112&lt;&gt;"",E112&lt;&gt;"",F112&lt;&gt;"",COUNTIFS($B$5:$B$124,B112,$C$5:$C$124,C112,$D$5:$D$124,D112,$E$5:$E$124,E112,$F$5:$F$124,F112)&gt;1),"Conferir possível duplicidade",IF(H112="","Definir situação",IF(G112="","Definir responsável",IF(AND(H112&lt;&gt;$R$8,H112&lt;&gt;$R$9,I112=""),"Definir vencimento",IF(AND(H112=$R$8,OR(J112="",K112="")),"Registrar retorno e solução",IF(AND(H112=$R$9,K112=""),"Registrar motivo",IF(E112=$Q$9,"Conferir fluxo próprio",IF(AND(ISNUMBER(I112),I112&lt;TODAY(),H112&lt;&gt;$R$8,H112&lt;&gt;$R$9),"Prazo vencido",IF(AND(ISNUMBER(I112),I112&gt;=TODAY(),I112-TODAY()&lt;=$T$7,H112&lt;&gt;$R$8,H112&lt;&gt;$R$9),"Vence em breve","Em dia")))))))))),"Conferir datas e campos"))</f>
        <v/>
      </c>
      <c r="P112">
        <f>""</f>
        <v/>
      </c>
      <c r="Q112">
        <f>""</f>
        <v/>
      </c>
      <c r="R112">
        <f>""</f>
        <v/>
      </c>
      <c r="S112">
        <f>""</f>
        <v/>
      </c>
      <c r="T112">
        <f>""</f>
        <v/>
      </c>
    </row>
    <row r="113" ht="34" customHeight="1">
      <c r="A113" s="11" t="n"/>
      <c r="B113" s="11" t="n"/>
      <c r="C113" s="11" t="n"/>
      <c r="D113" s="12" t="n"/>
      <c r="E113" s="11" t="n"/>
      <c r="F113" s="11" t="n"/>
      <c r="G113" s="11" t="n"/>
      <c r="H113" s="11" t="n"/>
      <c r="I113" s="12" t="n"/>
      <c r="J113" s="12" t="n"/>
      <c r="K113" s="11" t="n"/>
      <c r="L113" s="22" t="n"/>
      <c r="M113" s="23">
        <f>IF(OR(A113="",D113="",H113=""),"",IFERROR(IF(OR(H113=$R$8,H113=$R$9),IF(J113="","",MAX(0,J113-D113)),MAX(0,TODAY()-D113)),""))</f>
        <v/>
      </c>
      <c r="N113" s="15">
        <f>IF(A113="","",IFERROR(IF(COUNTIF($A$5:$A$124,A113)&gt;1,"Conferir protocolo duplicado",IF(AND(B113&lt;&gt;"",C113&lt;&gt;"",D113&lt;&gt;"",E113&lt;&gt;"",F113&lt;&gt;"",COUNTIFS($B$5:$B$124,B113,$C$5:$C$124,C113,$D$5:$D$124,D113,$E$5:$E$124,E113,$F$5:$F$124,F113)&gt;1),"Conferir possível duplicidade",IF(H113="","Definir situação",IF(G113="","Definir responsável",IF(AND(H113&lt;&gt;$R$8,H113&lt;&gt;$R$9,I113=""),"Definir vencimento",IF(AND(H113=$R$8,OR(J113="",K113="")),"Registrar retorno e solução",IF(AND(H113=$R$9,K113=""),"Registrar motivo",IF(E113=$Q$9,"Conferir fluxo próprio",IF(AND(ISNUMBER(I113),I113&lt;TODAY(),H113&lt;&gt;$R$8,H113&lt;&gt;$R$9),"Prazo vencido",IF(AND(ISNUMBER(I113),I113&gt;=TODAY(),I113-TODAY()&lt;=$T$7,H113&lt;&gt;$R$8,H113&lt;&gt;$R$9),"Vence em breve","Em dia")))))))))),"Conferir datas e campos"))</f>
        <v/>
      </c>
      <c r="P113">
        <f>""</f>
        <v/>
      </c>
      <c r="Q113">
        <f>""</f>
        <v/>
      </c>
      <c r="R113">
        <f>""</f>
        <v/>
      </c>
      <c r="S113">
        <f>""</f>
        <v/>
      </c>
      <c r="T113">
        <f>""</f>
        <v/>
      </c>
    </row>
    <row r="114" ht="34" customHeight="1">
      <c r="A114" s="11" t="n"/>
      <c r="B114" s="11" t="n"/>
      <c r="C114" s="11" t="n"/>
      <c r="D114" s="12" t="n"/>
      <c r="E114" s="11" t="n"/>
      <c r="F114" s="11" t="n"/>
      <c r="G114" s="11" t="n"/>
      <c r="H114" s="11" t="n"/>
      <c r="I114" s="12" t="n"/>
      <c r="J114" s="12" t="n"/>
      <c r="K114" s="11" t="n"/>
      <c r="L114" s="22" t="n"/>
      <c r="M114" s="24">
        <f>IF(OR(A114="",D114="",H114=""),"",IFERROR(IF(OR(H114=$R$8,H114=$R$9),IF(J114="","",MAX(0,J114-D114)),MAX(0,TODAY()-D114)),""))</f>
        <v/>
      </c>
      <c r="N114" s="17">
        <f>IF(A114="","",IFERROR(IF(COUNTIF($A$5:$A$124,A114)&gt;1,"Conferir protocolo duplicado",IF(AND(B114&lt;&gt;"",C114&lt;&gt;"",D114&lt;&gt;"",E114&lt;&gt;"",F114&lt;&gt;"",COUNTIFS($B$5:$B$124,B114,$C$5:$C$124,C114,$D$5:$D$124,D114,$E$5:$E$124,E114,$F$5:$F$124,F114)&gt;1),"Conferir possível duplicidade",IF(H114="","Definir situação",IF(G114="","Definir responsável",IF(AND(H114&lt;&gt;$R$8,H114&lt;&gt;$R$9,I114=""),"Definir vencimento",IF(AND(H114=$R$8,OR(J114="",K114="")),"Registrar retorno e solução",IF(AND(H114=$R$9,K114=""),"Registrar motivo",IF(E114=$Q$9,"Conferir fluxo próprio",IF(AND(ISNUMBER(I114),I114&lt;TODAY(),H114&lt;&gt;$R$8,H114&lt;&gt;$R$9),"Prazo vencido",IF(AND(ISNUMBER(I114),I114&gt;=TODAY(),I114-TODAY()&lt;=$T$7,H114&lt;&gt;$R$8,H114&lt;&gt;$R$9),"Vence em breve","Em dia")))))))))),"Conferir datas e campos"))</f>
        <v/>
      </c>
      <c r="P114">
        <f>""</f>
        <v/>
      </c>
      <c r="Q114">
        <f>""</f>
        <v/>
      </c>
      <c r="R114">
        <f>""</f>
        <v/>
      </c>
      <c r="S114">
        <f>""</f>
        <v/>
      </c>
      <c r="T114">
        <f>""</f>
        <v/>
      </c>
    </row>
    <row r="115" ht="34" customHeight="1">
      <c r="A115" s="11" t="n"/>
      <c r="B115" s="11" t="n"/>
      <c r="C115" s="11" t="n"/>
      <c r="D115" s="12" t="n"/>
      <c r="E115" s="11" t="n"/>
      <c r="F115" s="11" t="n"/>
      <c r="G115" s="11" t="n"/>
      <c r="H115" s="11" t="n"/>
      <c r="I115" s="12" t="n"/>
      <c r="J115" s="12" t="n"/>
      <c r="K115" s="11" t="n"/>
      <c r="L115" s="22" t="n"/>
      <c r="M115" s="23">
        <f>IF(OR(A115="",D115="",H115=""),"",IFERROR(IF(OR(H115=$R$8,H115=$R$9),IF(J115="","",MAX(0,J115-D115)),MAX(0,TODAY()-D115)),""))</f>
        <v/>
      </c>
      <c r="N115" s="15">
        <f>IF(A115="","",IFERROR(IF(COUNTIF($A$5:$A$124,A115)&gt;1,"Conferir protocolo duplicado",IF(AND(B115&lt;&gt;"",C115&lt;&gt;"",D115&lt;&gt;"",E115&lt;&gt;"",F115&lt;&gt;"",COUNTIFS($B$5:$B$124,B115,$C$5:$C$124,C115,$D$5:$D$124,D115,$E$5:$E$124,E115,$F$5:$F$124,F115)&gt;1),"Conferir possível duplicidade",IF(H115="","Definir situação",IF(G115="","Definir responsável",IF(AND(H115&lt;&gt;$R$8,H115&lt;&gt;$R$9,I115=""),"Definir vencimento",IF(AND(H115=$R$8,OR(J115="",K115="")),"Registrar retorno e solução",IF(AND(H115=$R$9,K115=""),"Registrar motivo",IF(E115=$Q$9,"Conferir fluxo próprio",IF(AND(ISNUMBER(I115),I115&lt;TODAY(),H115&lt;&gt;$R$8,H115&lt;&gt;$R$9),"Prazo vencido",IF(AND(ISNUMBER(I115),I115&gt;=TODAY(),I115-TODAY()&lt;=$T$7,H115&lt;&gt;$R$8,H115&lt;&gt;$R$9),"Vence em breve","Em dia")))))))))),"Conferir datas e campos"))</f>
        <v/>
      </c>
      <c r="P115">
        <f>""</f>
        <v/>
      </c>
      <c r="Q115">
        <f>""</f>
        <v/>
      </c>
      <c r="R115">
        <f>""</f>
        <v/>
      </c>
      <c r="S115">
        <f>""</f>
        <v/>
      </c>
      <c r="T115">
        <f>""</f>
        <v/>
      </c>
    </row>
    <row r="116" ht="34" customHeight="1">
      <c r="A116" s="11" t="n"/>
      <c r="B116" s="11" t="n"/>
      <c r="C116" s="11" t="n"/>
      <c r="D116" s="12" t="n"/>
      <c r="E116" s="11" t="n"/>
      <c r="F116" s="11" t="n"/>
      <c r="G116" s="11" t="n"/>
      <c r="H116" s="11" t="n"/>
      <c r="I116" s="12" t="n"/>
      <c r="J116" s="12" t="n"/>
      <c r="K116" s="11" t="n"/>
      <c r="L116" s="22" t="n"/>
      <c r="M116" s="24">
        <f>IF(OR(A116="",D116="",H116=""),"",IFERROR(IF(OR(H116=$R$8,H116=$R$9),IF(J116="","",MAX(0,J116-D116)),MAX(0,TODAY()-D116)),""))</f>
        <v/>
      </c>
      <c r="N116" s="17">
        <f>IF(A116="","",IFERROR(IF(COUNTIF($A$5:$A$124,A116)&gt;1,"Conferir protocolo duplicado",IF(AND(B116&lt;&gt;"",C116&lt;&gt;"",D116&lt;&gt;"",E116&lt;&gt;"",F116&lt;&gt;"",COUNTIFS($B$5:$B$124,B116,$C$5:$C$124,C116,$D$5:$D$124,D116,$E$5:$E$124,E116,$F$5:$F$124,F116)&gt;1),"Conferir possível duplicidade",IF(H116="","Definir situação",IF(G116="","Definir responsável",IF(AND(H116&lt;&gt;$R$8,H116&lt;&gt;$R$9,I116=""),"Definir vencimento",IF(AND(H116=$R$8,OR(J116="",K116="")),"Registrar retorno e solução",IF(AND(H116=$R$9,K116=""),"Registrar motivo",IF(E116=$Q$9,"Conferir fluxo próprio",IF(AND(ISNUMBER(I116),I116&lt;TODAY(),H116&lt;&gt;$R$8,H116&lt;&gt;$R$9),"Prazo vencido",IF(AND(ISNUMBER(I116),I116&gt;=TODAY(),I116-TODAY()&lt;=$T$7,H116&lt;&gt;$R$8,H116&lt;&gt;$R$9),"Vence em breve","Em dia")))))))))),"Conferir datas e campos"))</f>
        <v/>
      </c>
      <c r="P116">
        <f>""</f>
        <v/>
      </c>
      <c r="Q116">
        <f>""</f>
        <v/>
      </c>
      <c r="R116">
        <f>""</f>
        <v/>
      </c>
      <c r="S116">
        <f>""</f>
        <v/>
      </c>
      <c r="T116">
        <f>""</f>
        <v/>
      </c>
    </row>
    <row r="117" ht="34" customHeight="1">
      <c r="A117" s="11" t="n"/>
      <c r="B117" s="11" t="n"/>
      <c r="C117" s="11" t="n"/>
      <c r="D117" s="12" t="n"/>
      <c r="E117" s="11" t="n"/>
      <c r="F117" s="11" t="n"/>
      <c r="G117" s="11" t="n"/>
      <c r="H117" s="11" t="n"/>
      <c r="I117" s="12" t="n"/>
      <c r="J117" s="12" t="n"/>
      <c r="K117" s="11" t="n"/>
      <c r="L117" s="22" t="n"/>
      <c r="M117" s="23">
        <f>IF(OR(A117="",D117="",H117=""),"",IFERROR(IF(OR(H117=$R$8,H117=$R$9),IF(J117="","",MAX(0,J117-D117)),MAX(0,TODAY()-D117)),""))</f>
        <v/>
      </c>
      <c r="N117" s="15">
        <f>IF(A117="","",IFERROR(IF(COUNTIF($A$5:$A$124,A117)&gt;1,"Conferir protocolo duplicado",IF(AND(B117&lt;&gt;"",C117&lt;&gt;"",D117&lt;&gt;"",E117&lt;&gt;"",F117&lt;&gt;"",COUNTIFS($B$5:$B$124,B117,$C$5:$C$124,C117,$D$5:$D$124,D117,$E$5:$E$124,E117,$F$5:$F$124,F117)&gt;1),"Conferir possível duplicidade",IF(H117="","Definir situação",IF(G117="","Definir responsável",IF(AND(H117&lt;&gt;$R$8,H117&lt;&gt;$R$9,I117=""),"Definir vencimento",IF(AND(H117=$R$8,OR(J117="",K117="")),"Registrar retorno e solução",IF(AND(H117=$R$9,K117=""),"Registrar motivo",IF(E117=$Q$9,"Conferir fluxo próprio",IF(AND(ISNUMBER(I117),I117&lt;TODAY(),H117&lt;&gt;$R$8,H117&lt;&gt;$R$9),"Prazo vencido",IF(AND(ISNUMBER(I117),I117&gt;=TODAY(),I117-TODAY()&lt;=$T$7,H117&lt;&gt;$R$8,H117&lt;&gt;$R$9),"Vence em breve","Em dia")))))))))),"Conferir datas e campos"))</f>
        <v/>
      </c>
      <c r="P117">
        <f>""</f>
        <v/>
      </c>
      <c r="Q117">
        <f>""</f>
        <v/>
      </c>
      <c r="R117">
        <f>""</f>
        <v/>
      </c>
      <c r="S117">
        <f>""</f>
        <v/>
      </c>
      <c r="T117">
        <f>""</f>
        <v/>
      </c>
    </row>
    <row r="118" ht="34" customHeight="1">
      <c r="A118" s="11" t="n"/>
      <c r="B118" s="11" t="n"/>
      <c r="C118" s="11" t="n"/>
      <c r="D118" s="12" t="n"/>
      <c r="E118" s="11" t="n"/>
      <c r="F118" s="11" t="n"/>
      <c r="G118" s="11" t="n"/>
      <c r="H118" s="11" t="n"/>
      <c r="I118" s="12" t="n"/>
      <c r="J118" s="12" t="n"/>
      <c r="K118" s="11" t="n"/>
      <c r="L118" s="22" t="n"/>
      <c r="M118" s="24">
        <f>IF(OR(A118="",D118="",H118=""),"",IFERROR(IF(OR(H118=$R$8,H118=$R$9),IF(J118="","",MAX(0,J118-D118)),MAX(0,TODAY()-D118)),""))</f>
        <v/>
      </c>
      <c r="N118" s="17">
        <f>IF(A118="","",IFERROR(IF(COUNTIF($A$5:$A$124,A118)&gt;1,"Conferir protocolo duplicado",IF(AND(B118&lt;&gt;"",C118&lt;&gt;"",D118&lt;&gt;"",E118&lt;&gt;"",F118&lt;&gt;"",COUNTIFS($B$5:$B$124,B118,$C$5:$C$124,C118,$D$5:$D$124,D118,$E$5:$E$124,E118,$F$5:$F$124,F118)&gt;1),"Conferir possível duplicidade",IF(H118="","Definir situação",IF(G118="","Definir responsável",IF(AND(H118&lt;&gt;$R$8,H118&lt;&gt;$R$9,I118=""),"Definir vencimento",IF(AND(H118=$R$8,OR(J118="",K118="")),"Registrar retorno e solução",IF(AND(H118=$R$9,K118=""),"Registrar motivo",IF(E118=$Q$9,"Conferir fluxo próprio",IF(AND(ISNUMBER(I118),I118&lt;TODAY(),H118&lt;&gt;$R$8,H118&lt;&gt;$R$9),"Prazo vencido",IF(AND(ISNUMBER(I118),I118&gt;=TODAY(),I118-TODAY()&lt;=$T$7,H118&lt;&gt;$R$8,H118&lt;&gt;$R$9),"Vence em breve","Em dia")))))))))),"Conferir datas e campos"))</f>
        <v/>
      </c>
      <c r="P118">
        <f>""</f>
        <v/>
      </c>
      <c r="Q118">
        <f>""</f>
        <v/>
      </c>
      <c r="R118">
        <f>""</f>
        <v/>
      </c>
      <c r="S118">
        <f>""</f>
        <v/>
      </c>
      <c r="T118">
        <f>""</f>
        <v/>
      </c>
    </row>
    <row r="119" ht="34" customHeight="1">
      <c r="A119" s="11" t="n"/>
      <c r="B119" s="11" t="n"/>
      <c r="C119" s="11" t="n"/>
      <c r="D119" s="12" t="n"/>
      <c r="E119" s="11" t="n"/>
      <c r="F119" s="11" t="n"/>
      <c r="G119" s="11" t="n"/>
      <c r="H119" s="11" t="n"/>
      <c r="I119" s="12" t="n"/>
      <c r="J119" s="12" t="n"/>
      <c r="K119" s="11" t="n"/>
      <c r="L119" s="22" t="n"/>
      <c r="M119" s="23">
        <f>IF(OR(A119="",D119="",H119=""),"",IFERROR(IF(OR(H119=$R$8,H119=$R$9),IF(J119="","",MAX(0,J119-D119)),MAX(0,TODAY()-D119)),""))</f>
        <v/>
      </c>
      <c r="N119" s="15">
        <f>IF(A119="","",IFERROR(IF(COUNTIF($A$5:$A$124,A119)&gt;1,"Conferir protocolo duplicado",IF(AND(B119&lt;&gt;"",C119&lt;&gt;"",D119&lt;&gt;"",E119&lt;&gt;"",F119&lt;&gt;"",COUNTIFS($B$5:$B$124,B119,$C$5:$C$124,C119,$D$5:$D$124,D119,$E$5:$E$124,E119,$F$5:$F$124,F119)&gt;1),"Conferir possível duplicidade",IF(H119="","Definir situação",IF(G119="","Definir responsável",IF(AND(H119&lt;&gt;$R$8,H119&lt;&gt;$R$9,I119=""),"Definir vencimento",IF(AND(H119=$R$8,OR(J119="",K119="")),"Registrar retorno e solução",IF(AND(H119=$R$9,K119=""),"Registrar motivo",IF(E119=$Q$9,"Conferir fluxo próprio",IF(AND(ISNUMBER(I119),I119&lt;TODAY(),H119&lt;&gt;$R$8,H119&lt;&gt;$R$9),"Prazo vencido",IF(AND(ISNUMBER(I119),I119&gt;=TODAY(),I119-TODAY()&lt;=$T$7,H119&lt;&gt;$R$8,H119&lt;&gt;$R$9),"Vence em breve","Em dia")))))))))),"Conferir datas e campos"))</f>
        <v/>
      </c>
      <c r="P119">
        <f>""</f>
        <v/>
      </c>
      <c r="Q119">
        <f>""</f>
        <v/>
      </c>
      <c r="R119">
        <f>""</f>
        <v/>
      </c>
      <c r="S119">
        <f>""</f>
        <v/>
      </c>
      <c r="T119">
        <f>""</f>
        <v/>
      </c>
    </row>
    <row r="120" ht="34" customHeight="1">
      <c r="A120" s="11" t="n"/>
      <c r="B120" s="11" t="n"/>
      <c r="C120" s="11" t="n"/>
      <c r="D120" s="12" t="n"/>
      <c r="E120" s="11" t="n"/>
      <c r="F120" s="11" t="n"/>
      <c r="G120" s="11" t="n"/>
      <c r="H120" s="11" t="n"/>
      <c r="I120" s="12" t="n"/>
      <c r="J120" s="12" t="n"/>
      <c r="K120" s="11" t="n"/>
      <c r="L120" s="22" t="n"/>
      <c r="M120" s="24">
        <f>IF(OR(A120="",D120="",H120=""),"",IFERROR(IF(OR(H120=$R$8,H120=$R$9),IF(J120="","",MAX(0,J120-D120)),MAX(0,TODAY()-D120)),""))</f>
        <v/>
      </c>
      <c r="N120" s="17">
        <f>IF(A120="","",IFERROR(IF(COUNTIF($A$5:$A$124,A120)&gt;1,"Conferir protocolo duplicado",IF(AND(B120&lt;&gt;"",C120&lt;&gt;"",D120&lt;&gt;"",E120&lt;&gt;"",F120&lt;&gt;"",COUNTIFS($B$5:$B$124,B120,$C$5:$C$124,C120,$D$5:$D$124,D120,$E$5:$E$124,E120,$F$5:$F$124,F120)&gt;1),"Conferir possível duplicidade",IF(H120="","Definir situação",IF(G120="","Definir responsável",IF(AND(H120&lt;&gt;$R$8,H120&lt;&gt;$R$9,I120=""),"Definir vencimento",IF(AND(H120=$R$8,OR(J120="",K120="")),"Registrar retorno e solução",IF(AND(H120=$R$9,K120=""),"Registrar motivo",IF(E120=$Q$9,"Conferir fluxo próprio",IF(AND(ISNUMBER(I120),I120&lt;TODAY(),H120&lt;&gt;$R$8,H120&lt;&gt;$R$9),"Prazo vencido",IF(AND(ISNUMBER(I120),I120&gt;=TODAY(),I120-TODAY()&lt;=$T$7,H120&lt;&gt;$R$8,H120&lt;&gt;$R$9),"Vence em breve","Em dia")))))))))),"Conferir datas e campos"))</f>
        <v/>
      </c>
      <c r="P120">
        <f>""</f>
        <v/>
      </c>
      <c r="Q120">
        <f>""</f>
        <v/>
      </c>
      <c r="R120">
        <f>""</f>
        <v/>
      </c>
      <c r="S120">
        <f>""</f>
        <v/>
      </c>
      <c r="T120">
        <f>""</f>
        <v/>
      </c>
    </row>
    <row r="121" ht="34" customHeight="1">
      <c r="A121" s="11" t="n"/>
      <c r="B121" s="11" t="n"/>
      <c r="C121" s="11" t="n"/>
      <c r="D121" s="12" t="n"/>
      <c r="E121" s="11" t="n"/>
      <c r="F121" s="11" t="n"/>
      <c r="G121" s="11" t="n"/>
      <c r="H121" s="11" t="n"/>
      <c r="I121" s="12" t="n"/>
      <c r="J121" s="12" t="n"/>
      <c r="K121" s="11" t="n"/>
      <c r="L121" s="22" t="n"/>
      <c r="M121" s="23">
        <f>IF(OR(A121="",D121="",H121=""),"",IFERROR(IF(OR(H121=$R$8,H121=$R$9),IF(J121="","",MAX(0,J121-D121)),MAX(0,TODAY()-D121)),""))</f>
        <v/>
      </c>
      <c r="N121" s="15">
        <f>IF(A121="","",IFERROR(IF(COUNTIF($A$5:$A$124,A121)&gt;1,"Conferir protocolo duplicado",IF(AND(B121&lt;&gt;"",C121&lt;&gt;"",D121&lt;&gt;"",E121&lt;&gt;"",F121&lt;&gt;"",COUNTIFS($B$5:$B$124,B121,$C$5:$C$124,C121,$D$5:$D$124,D121,$E$5:$E$124,E121,$F$5:$F$124,F121)&gt;1),"Conferir possível duplicidade",IF(H121="","Definir situação",IF(G121="","Definir responsável",IF(AND(H121&lt;&gt;$R$8,H121&lt;&gt;$R$9,I121=""),"Definir vencimento",IF(AND(H121=$R$8,OR(J121="",K121="")),"Registrar retorno e solução",IF(AND(H121=$R$9,K121=""),"Registrar motivo",IF(E121=$Q$9,"Conferir fluxo próprio",IF(AND(ISNUMBER(I121),I121&lt;TODAY(),H121&lt;&gt;$R$8,H121&lt;&gt;$R$9),"Prazo vencido",IF(AND(ISNUMBER(I121),I121&gt;=TODAY(),I121-TODAY()&lt;=$T$7,H121&lt;&gt;$R$8,H121&lt;&gt;$R$9),"Vence em breve","Em dia")))))))))),"Conferir datas e campos"))</f>
        <v/>
      </c>
      <c r="P121">
        <f>""</f>
        <v/>
      </c>
      <c r="Q121">
        <f>""</f>
        <v/>
      </c>
      <c r="R121">
        <f>""</f>
        <v/>
      </c>
      <c r="S121">
        <f>""</f>
        <v/>
      </c>
      <c r="T121">
        <f>""</f>
        <v/>
      </c>
    </row>
    <row r="122" ht="34" customHeight="1">
      <c r="A122" s="11" t="n"/>
      <c r="B122" s="11" t="n"/>
      <c r="C122" s="11" t="n"/>
      <c r="D122" s="12" t="n"/>
      <c r="E122" s="11" t="n"/>
      <c r="F122" s="11" t="n"/>
      <c r="G122" s="11" t="n"/>
      <c r="H122" s="11" t="n"/>
      <c r="I122" s="12" t="n"/>
      <c r="J122" s="12" t="n"/>
      <c r="K122" s="11" t="n"/>
      <c r="L122" s="22" t="n"/>
      <c r="M122" s="24">
        <f>IF(OR(A122="",D122="",H122=""),"",IFERROR(IF(OR(H122=$R$8,H122=$R$9),IF(J122="","",MAX(0,J122-D122)),MAX(0,TODAY()-D122)),""))</f>
        <v/>
      </c>
      <c r="N122" s="17">
        <f>IF(A122="","",IFERROR(IF(COUNTIF($A$5:$A$124,A122)&gt;1,"Conferir protocolo duplicado",IF(AND(B122&lt;&gt;"",C122&lt;&gt;"",D122&lt;&gt;"",E122&lt;&gt;"",F122&lt;&gt;"",COUNTIFS($B$5:$B$124,B122,$C$5:$C$124,C122,$D$5:$D$124,D122,$E$5:$E$124,E122,$F$5:$F$124,F122)&gt;1),"Conferir possível duplicidade",IF(H122="","Definir situação",IF(G122="","Definir responsável",IF(AND(H122&lt;&gt;$R$8,H122&lt;&gt;$R$9,I122=""),"Definir vencimento",IF(AND(H122=$R$8,OR(J122="",K122="")),"Registrar retorno e solução",IF(AND(H122=$R$9,K122=""),"Registrar motivo",IF(E122=$Q$9,"Conferir fluxo próprio",IF(AND(ISNUMBER(I122),I122&lt;TODAY(),H122&lt;&gt;$R$8,H122&lt;&gt;$R$9),"Prazo vencido",IF(AND(ISNUMBER(I122),I122&gt;=TODAY(),I122-TODAY()&lt;=$T$7,H122&lt;&gt;$R$8,H122&lt;&gt;$R$9),"Vence em breve","Em dia")))))))))),"Conferir datas e campos"))</f>
        <v/>
      </c>
      <c r="P122">
        <f>""</f>
        <v/>
      </c>
      <c r="Q122">
        <f>""</f>
        <v/>
      </c>
      <c r="R122">
        <f>""</f>
        <v/>
      </c>
      <c r="S122">
        <f>""</f>
        <v/>
      </c>
      <c r="T122">
        <f>""</f>
        <v/>
      </c>
    </row>
    <row r="123" ht="34" customHeight="1">
      <c r="A123" s="11" t="n"/>
      <c r="B123" s="11" t="n"/>
      <c r="C123" s="11" t="n"/>
      <c r="D123" s="12" t="n"/>
      <c r="E123" s="11" t="n"/>
      <c r="F123" s="11" t="n"/>
      <c r="G123" s="11" t="n"/>
      <c r="H123" s="11" t="n"/>
      <c r="I123" s="12" t="n"/>
      <c r="J123" s="12" t="n"/>
      <c r="K123" s="11" t="n"/>
      <c r="L123" s="22" t="n"/>
      <c r="M123" s="23">
        <f>IF(OR(A123="",D123="",H123=""),"",IFERROR(IF(OR(H123=$R$8,H123=$R$9),IF(J123="","",MAX(0,J123-D123)),MAX(0,TODAY()-D123)),""))</f>
        <v/>
      </c>
      <c r="N123" s="15">
        <f>IF(A123="","",IFERROR(IF(COUNTIF($A$5:$A$124,A123)&gt;1,"Conferir protocolo duplicado",IF(AND(B123&lt;&gt;"",C123&lt;&gt;"",D123&lt;&gt;"",E123&lt;&gt;"",F123&lt;&gt;"",COUNTIFS($B$5:$B$124,B123,$C$5:$C$124,C123,$D$5:$D$124,D123,$E$5:$E$124,E123,$F$5:$F$124,F123)&gt;1),"Conferir possível duplicidade",IF(H123="","Definir situação",IF(G123="","Definir responsável",IF(AND(H123&lt;&gt;$R$8,H123&lt;&gt;$R$9,I123=""),"Definir vencimento",IF(AND(H123=$R$8,OR(J123="",K123="")),"Registrar retorno e solução",IF(AND(H123=$R$9,K123=""),"Registrar motivo",IF(E123=$Q$9,"Conferir fluxo próprio",IF(AND(ISNUMBER(I123),I123&lt;TODAY(),H123&lt;&gt;$R$8,H123&lt;&gt;$R$9),"Prazo vencido",IF(AND(ISNUMBER(I123),I123&gt;=TODAY(),I123-TODAY()&lt;=$T$7,H123&lt;&gt;$R$8,H123&lt;&gt;$R$9),"Vence em breve","Em dia")))))))))),"Conferir datas e campos"))</f>
        <v/>
      </c>
      <c r="P123">
        <f>""</f>
        <v/>
      </c>
      <c r="Q123">
        <f>""</f>
        <v/>
      </c>
      <c r="R123">
        <f>""</f>
        <v/>
      </c>
      <c r="S123">
        <f>""</f>
        <v/>
      </c>
      <c r="T123">
        <f>""</f>
        <v/>
      </c>
    </row>
    <row r="124" ht="34" customHeight="1">
      <c r="A124" s="11" t="n"/>
      <c r="B124" s="11" t="n"/>
      <c r="C124" s="11" t="n"/>
      <c r="D124" s="12" t="n"/>
      <c r="E124" s="11" t="n"/>
      <c r="F124" s="11" t="n"/>
      <c r="G124" s="11" t="n"/>
      <c r="H124" s="11" t="n"/>
      <c r="I124" s="12" t="n"/>
      <c r="J124" s="12" t="n"/>
      <c r="K124" s="11" t="n"/>
      <c r="L124" s="22" t="n"/>
      <c r="M124" s="24">
        <f>IF(OR(A124="",D124="",H124=""),"",IFERROR(IF(OR(H124=$R$8,H124=$R$9),IF(J124="","",MAX(0,J124-D124)),MAX(0,TODAY()-D124)),""))</f>
        <v/>
      </c>
      <c r="N124" s="17">
        <f>IF(A124="","",IFERROR(IF(COUNTIF($A$5:$A$124,A124)&gt;1,"Conferir protocolo duplicado",IF(AND(B124&lt;&gt;"",C124&lt;&gt;"",D124&lt;&gt;"",E124&lt;&gt;"",F124&lt;&gt;"",COUNTIFS($B$5:$B$124,B124,$C$5:$C$124,C124,$D$5:$D$124,D124,$E$5:$E$124,E124,$F$5:$F$124,F124)&gt;1),"Conferir possível duplicidade",IF(H124="","Definir situação",IF(G124="","Definir responsável",IF(AND(H124&lt;&gt;$R$8,H124&lt;&gt;$R$9,I124=""),"Definir vencimento",IF(AND(H124=$R$8,OR(J124="",K124="")),"Registrar retorno e solução",IF(AND(H124=$R$9,K124=""),"Registrar motivo",IF(E124=$Q$9,"Conferir fluxo próprio",IF(AND(ISNUMBER(I124),I124&lt;TODAY(),H124&lt;&gt;$R$8,H124&lt;&gt;$R$9),"Prazo vencido",IF(AND(ISNUMBER(I124),I124&gt;=TODAY(),I124-TODAY()&lt;=$T$7,H124&lt;&gt;$R$8,H124&lt;&gt;$R$9),"Vence em breve","Em dia")))))))))),"Conferir datas e campos"))</f>
        <v/>
      </c>
      <c r="P124">
        <f>""</f>
        <v/>
      </c>
      <c r="Q124">
        <f>""</f>
        <v/>
      </c>
      <c r="R124">
        <f>""</f>
        <v/>
      </c>
      <c r="S124">
        <f>""</f>
        <v/>
      </c>
      <c r="T124">
        <f>""</f>
        <v/>
      </c>
    </row>
  </sheetData>
  <autoFilter ref="A4:N124"/>
  <mergeCells count="1">
    <mergeCell ref="A1:N1"/>
  </mergeCells>
  <conditionalFormatting sqref="N5:N124">
    <cfRule type="expression" priority="1" dxfId="0" stopIfTrue="1">
      <formula>$N5="Prazo vencido"</formula>
    </cfRule>
    <cfRule type="expression" priority="2" dxfId="1" stopIfTrue="1">
      <formula>$N5="Vence em breve"</formula>
    </cfRule>
    <cfRule type="expression" priority="3" dxfId="2" stopIfTrue="1">
      <formula>$N5="Em dia"</formula>
    </cfRule>
    <cfRule type="expression" priority="4" dxfId="1">
      <formula>AND($N5&lt;&gt;"",$N5&lt;&gt;"Em dia",$N5&lt;&gt;"Prazo vencido",$N5&lt;&gt;"Vence em breve")</formula>
    </cfRule>
  </conditionalFormatting>
  <conditionalFormatting sqref="A5:A124">
    <cfRule type="expression" priority="5" dxfId="0">
      <formula>AND($A5&lt;&gt;"",COUNTIF($A$5:$A$124,$A5)&gt;1)</formula>
    </cfRule>
  </conditionalFormatting>
  <conditionalFormatting sqref="H5:H124">
    <cfRule type="expression" priority="6" dxfId="2">
      <formula>$H5=$R$8</formula>
    </cfRule>
  </conditionalFormatting>
  <dataValidations count="8">
    <dataValidation sqref="B5:B124" showDropDown="0" showInputMessage="1" showErrorMessage="1" allowBlank="0" errorTitle="Condomínio não previsto" error="Escolha um condomínio da lista editável da aba Premissas." promptTitle="Condomínio" prompt="Selecione um condomínio fictício cadastrado." type="list">
      <formula1>$P$5:$P$16</formula1>
    </dataValidation>
    <dataValidation sqref="D5:D124" showDropDown="0" showInputMessage="0" showErrorMessage="1" allowBlank="0" errorTitle="Data de registro inválida" error="Informe uma data válida, não futura, dentro dos últimos dois anos." type="date" operator="between">
      <formula1>DATE(YEAR(TODAY())-2,1,1)</formula1>
      <formula2>TODAY()</formula2>
    </dataValidation>
    <dataValidation sqref="E5:E124" showDropDown="0" showInputMessage="0" showErrorMessage="1" allowBlank="0" errorTitle="Categoria não prevista" error="Escolha uma categoria da lista editável da aba Premissas." type="list">
      <formula1>$Q$5:$Q$12</formula1>
    </dataValidation>
    <dataValidation sqref="G5:G124" showDropDown="0" showInputMessage="0" showErrorMessage="1" allowBlank="0" errorTitle="Responsável não previsto" error="Escolha um responsável da lista editável da aba Premissas." type="list">
      <formula1>$S$5:$S$16</formula1>
    </dataValidation>
    <dataValidation sqref="H5:H124" showDropDown="0" showInputMessage="0" showErrorMessage="1" allowBlank="0" errorTitle="Situação não prevista" error="Escolha uma situação da lista editável da aba Premissas." type="list">
      <formula1>$R$5:$R$9</formula1>
    </dataValidation>
    <dataValidation sqref="I5:I124" showDropDown="0" showInputMessage="0" showErrorMessage="1" allowBlank="0" errorTitle="Vencimento inválido" error="O vencimento deve estar entre o registro e o prazo máximo da aba Premissas." type="custom">
      <formula1>OR($A5="",$I5="",AND(ISNUMBER($I5),ISNUMBER($D5),$I5&gt;=$D5,$I5&lt;=$D5+$T$5))</formula1>
    </dataValidation>
    <dataValidation sqref="J5:J124" showDropDown="0" showInputMessage="0" showErrorMessage="1" allowBlank="0" errorTitle="Data de retorno inválida" error="A data do retorno deve ser igual ou posterior ao registro e não pode ser futura." type="custom">
      <formula1>OR($A5="",$J5="",AND(ISNUMBER($J5),ISNUMBER($D5),$J5&gt;=$D5,$J5&lt;=TODAY()))</formula1>
    </dataValidation>
    <dataValidation sqref="L5:L124" showDropDown="0" showInputMessage="0" showErrorMessage="1" allowBlank="0" errorTitle="Valor estimado inválido" error="Informe um valor entre zero e o limite editável da aba Premissas." type="decimal" operator="between">
      <formula1>0</formula1>
      <formula2>$T$6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J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0" customWidth="1" min="3" max="3"/>
    <col width="3" customWidth="1" min="4" max="4"/>
    <col width="36" customWidth="1" min="5" max="5"/>
    <col width="3" customWidth="1" min="6" max="6"/>
    <col width="47" customWidth="1" min="7" max="7"/>
    <col width="18" customWidth="1" min="8" max="8"/>
    <col width="3" customWidth="1" min="9" max="9"/>
    <col width="43" customWidth="1" min="10" max="10"/>
  </cols>
  <sheetData>
    <row r="1" ht="30" customHeight="1">
      <c r="A1" s="1" t="inlineStr">
        <is>
          <t>Premissas e listas de apoio</t>
        </is>
      </c>
    </row>
    <row r="2" ht="30" customHeight="1">
      <c r="A2" s="10" t="inlineStr">
        <is>
          <t>Edite as opções e os limites antes de registrar novos casos; mantenha a ordem das situações.</t>
        </is>
      </c>
    </row>
    <row r="3">
      <c r="A3" s="2" t="inlineStr">
        <is>
          <t>Situações</t>
        </is>
      </c>
      <c r="C3" s="2" t="inlineStr">
        <is>
          <t>Categorias</t>
        </is>
      </c>
      <c r="E3" s="2" t="inlineStr">
        <is>
          <t>Responsáveis fictícios</t>
        </is>
      </c>
      <c r="G3" s="2" t="inlineStr">
        <is>
          <t>Premissa</t>
        </is>
      </c>
      <c r="H3" s="2" t="inlineStr">
        <is>
          <t>Valor</t>
        </is>
      </c>
      <c r="J3" s="2" t="inlineStr">
        <is>
          <t>Condomínios fictícios</t>
        </is>
      </c>
    </row>
    <row r="4">
      <c r="A4" s="11" t="inlineStr">
        <is>
          <t>Aberta</t>
        </is>
      </c>
      <c r="C4" s="11" t="inlineStr">
        <is>
          <t>Barulho</t>
        </is>
      </c>
      <c r="E4" s="11" t="inlineStr">
        <is>
          <t>Marina Lopes (síndica fictícia)</t>
        </is>
      </c>
      <c r="G4" s="3" t="inlineStr">
        <is>
          <t>Prazo máximo entre registro e vencimento (dias)</t>
        </is>
      </c>
      <c r="H4" s="25" t="n">
        <v>90</v>
      </c>
      <c r="J4" s="11" t="inlineStr">
        <is>
          <t>Condomínio Fictício Jardim das Nuvens</t>
        </is>
      </c>
    </row>
    <row r="5">
      <c r="A5" s="11" t="inlineStr">
        <is>
          <t>Em análise</t>
        </is>
      </c>
      <c r="C5" s="11" t="inlineStr">
        <is>
          <t>Manutenção</t>
        </is>
      </c>
      <c r="E5" s="11" t="inlineStr">
        <is>
          <t>Caio Nunes (subsíndico fictício)</t>
        </is>
      </c>
      <c r="G5" s="5" t="inlineStr">
        <is>
          <t>Valor máximo estimado por reclamação (R$)</t>
        </is>
      </c>
      <c r="H5" s="22" t="n">
        <v>50000</v>
      </c>
      <c r="J5" s="11" t="inlineStr">
        <is>
          <t>Residencial Fictício Horizonte Azul</t>
        </is>
      </c>
    </row>
    <row r="6">
      <c r="A6" s="11" t="inlineStr">
        <is>
          <t>Aguardando morador</t>
        </is>
      </c>
      <c r="C6" s="11" t="inlineStr">
        <is>
          <t>Limpeza</t>
        </is>
      </c>
      <c r="E6" s="11" t="inlineStr">
        <is>
          <t>Equipe Predial Fictícia</t>
        </is>
      </c>
      <c r="G6" s="3" t="inlineStr">
        <is>
          <t>Antecedência para alerta de vencimento (dias)</t>
        </is>
      </c>
      <c r="H6" s="25" t="n">
        <v>3</v>
      </c>
      <c r="J6" s="11" t="inlineStr">
        <is>
          <t>Edifício Fictício Vila do Sol</t>
        </is>
      </c>
    </row>
    <row r="7">
      <c r="A7" s="11" t="inlineStr">
        <is>
          <t>Concluída</t>
        </is>
      </c>
      <c r="C7" s="11" t="inlineStr">
        <is>
          <t>Convivência</t>
        </is>
      </c>
      <c r="E7" s="11" t="inlineStr">
        <is>
          <t>Administradora Modelo Fictícia</t>
        </is>
      </c>
      <c r="J7" s="11" t="n"/>
    </row>
    <row r="8">
      <c r="A8" s="11" t="inlineStr">
        <is>
          <t>Cancelada</t>
        </is>
      </c>
      <c r="C8" s="11" t="inlineStr">
        <is>
          <t>Segurança</t>
        </is>
      </c>
      <c r="E8" s="11" t="inlineStr">
        <is>
          <t>Conselho Consultivo Fictício</t>
        </is>
      </c>
      <c r="J8" s="11" t="n"/>
    </row>
    <row r="9">
      <c r="C9" s="11" t="inlineStr">
        <is>
          <t>Área comum</t>
        </is>
      </c>
      <c r="E9" s="11" t="n"/>
      <c r="J9" s="11" t="n"/>
    </row>
    <row r="10">
      <c r="C10" s="11" t="inlineStr">
        <is>
          <t>Outros</t>
        </is>
      </c>
      <c r="E10" s="11" t="n"/>
      <c r="J10" s="11" t="n"/>
    </row>
    <row r="11">
      <c r="C11" s="11" t="inlineStr">
        <is>
          <t>Elevador</t>
        </is>
      </c>
      <c r="E11" s="11" t="n"/>
      <c r="J11" s="11" t="n"/>
    </row>
    <row r="12">
      <c r="E12" s="11" t="n"/>
      <c r="J12" s="11" t="n"/>
    </row>
    <row r="13">
      <c r="E13" s="11" t="n"/>
      <c r="J13" s="11" t="n"/>
    </row>
    <row r="14">
      <c r="E14" s="11" t="n"/>
      <c r="J14" s="11" t="n"/>
    </row>
    <row r="15">
      <c r="E15" s="11" t="n"/>
      <c r="J15" s="11" t="n"/>
    </row>
  </sheetData>
  <mergeCells count="1">
    <mergeCell ref="A1:J1"/>
  </mergeCells>
  <dataValidations count="3">
    <dataValidation sqref="H4" showDropDown="0" showInputMessage="0" showErrorMessage="1" allowBlank="0" errorTitle="Prazo inválido" error="Informe um prazo inteiro entre 1 e 365 dias." type="whole" operator="between">
      <formula1>1</formula1>
      <formula2>365</formula2>
    </dataValidation>
    <dataValidation sqref="H5" showDropDown="0" showInputMessage="0" showErrorMessage="1" allowBlank="0" errorTitle="Valor inválido" error="Informe um valor entre R$ 0,00 e R$ 1.000.000,00." type="decimal" operator="between">
      <formula1>0</formula1>
      <formula2>1000000</formula2>
    </dataValidation>
    <dataValidation sqref="H6" showDropDown="0" showInputMessage="0" showErrorMessage="1" allowBlank="0" errorTitle="Antecedência inválida" error="A antecedência deve ser um número inteiro entre zero e o prazo máximo." type="custom">
      <formula1>AND(ISNUMBER(H6),H6&gt;=0,H6&lt;=H4)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Reclamações de moradores do condomínio</dc:title>
  <dc:subject xmlns:dc="http://purl.org/dc/elements/1.1/">Registro fictício de reclamações, retornos, prazos e soluções</dc:subject>
  <dcterms:created xmlns:dcterms="http://purl.org/dc/terms/" xmlns:xsi="http://www.w3.org/2001/XMLSchema-instance" xsi:type="dcterms:W3CDTF">2026-09-19T10:21:26Z</dcterms:created>
  <dcterms:modified xmlns:dcterms="http://purl.org/dc/terms/" xmlns:xsi="http://www.w3.org/2001/XMLSchema-instance" xsi:type="dcterms:W3CDTF">2026-09-19T10:21:26+00:00Z</dcterms:modified>
</cp:coreProperties>
</file>