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Rateio" sheetId="2" state="visible" r:id="rId2"/>
    <sheet xmlns:r="http://schemas.openxmlformats.org/officeDocument/2006/relationships" name="Unidades" sheetId="3" state="visible" r:id="rId3"/>
    <sheet xmlns:r="http://schemas.openxmlformats.org/officeDocument/2006/relationships" name="Premissas" sheetId="4" state="visible" r:id="rId4"/>
  </sheets>
  <definedNames>
    <definedName name="_xlnm._FilterDatabase" localSheetId="1" hidden="1">'Rateio'!$A$4:$L$104</definedName>
    <definedName name="_xlnm._FilterDatabase" localSheetId="2" hidden="1">'Unidades'!$A$4:$G$104</definedName>
    <definedName name="_xlnm._FilterDatabase" localSheetId="3" hidden="1">'Premissas'!$A$4:$H$104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R$ #,##0.00"/>
    <numFmt numFmtId="165" formatCode="dd/mm/yyyy"/>
    <numFmt numFmtId="166" formatCode="0.00 &quot;m²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B6B69"/>
      <sz val="9"/>
    </font>
    <font>
      <name val="Calibri"/>
      <b val="1"/>
      <color rgb="00FFFFFF"/>
      <sz val="11"/>
    </font>
    <font>
      <name val="Calibri"/>
      <b val="1"/>
      <color rgb="00263238"/>
      <sz val="10"/>
    </font>
    <font>
      <name val="Calibri"/>
      <color rgb="00263238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FFF"/>
      </patternFill>
    </fill>
    <fill>
      <patternFill patternType="solid">
        <fgColor rgb="00FFF3D8"/>
      </patternFill>
    </fill>
  </fills>
  <borders count="2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right" vertical="center"/>
    </xf>
    <xf numFmtId="10" fontId="5" fillId="4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left" vertical="center"/>
    </xf>
    <xf numFmtId="10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 wrapText="1"/>
    </xf>
    <xf numFmtId="10" fontId="5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left" vertical="center"/>
    </xf>
    <xf numFmtId="166" fontId="5" fillId="6" borderId="1" applyAlignment="1" pivotButton="0" quotePrefix="0" xfId="0">
      <alignment horizontal="left" vertical="center"/>
    </xf>
    <xf numFmtId="10" fontId="5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left" vertical="center"/>
    </xf>
    <xf numFmtId="166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  <dxf>
      <font>
        <name val="Calibri"/>
        <b val="1"/>
        <color rgb="00263238"/>
        <sz val="10"/>
      </font>
      <fill>
        <patternFill patternType="solid">
          <fgColor rgb="00D7A52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Conferência das cotas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'Resumo'!E4</f>
            </strRef>
          </tx>
          <spPr>
            <a:solidFill xmlns:a="http://schemas.openxmlformats.org/drawingml/2006/main">
              <a:srgbClr val="2F6F68"/>
            </a:solidFill>
            <a:ln xmlns:a="http://schemas.openxmlformats.org/drawingml/2006/main">
              <a:solidFill>
                <a:srgbClr val="2F6F68"/>
              </a:solidFill>
              <a:prstDash val="solid"/>
            </a:ln>
          </spPr>
          <cat>
            <numRef>
              <f>'Resumo'!$D$5:$D$8</f>
            </numRef>
          </cat>
          <val>
            <numRef>
              <f>'Resumo'!$E$5:$E$8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324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" customWidth="1" min="3" max="3"/>
    <col width="24" customWidth="1" min="4" max="4"/>
    <col width="14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Rateio de despesas extraordinárias do condomínio</t>
        </is>
      </c>
    </row>
    <row r="2" ht="21" customHeight="1">
      <c r="A2" s="2" t="inlineStr">
        <is>
          <t>Indicadores calculados a partir dos cadastros fictícios das abas de trabalho.</t>
        </is>
      </c>
    </row>
    <row r="3"/>
    <row r="4" ht="30" customHeight="1">
      <c r="A4" s="3" t="inlineStr">
        <is>
          <t>Indicador</t>
        </is>
      </c>
      <c r="B4" s="3" t="inlineStr">
        <is>
          <t>Resultado</t>
        </is>
      </c>
      <c r="D4" s="3" t="inlineStr">
        <is>
          <t>Situação da conferência</t>
        </is>
      </c>
      <c r="E4" s="3" t="inlineStr">
        <is>
          <t>Quantidade</t>
        </is>
      </c>
    </row>
    <row r="5">
      <c r="A5" s="4" t="inlineStr">
        <is>
          <t>Despesas cadastradas</t>
        </is>
      </c>
      <c r="B5" s="5">
        <f>COUNTIF(Premissas!$A$5:$A$104,"&lt;&gt;")</f>
        <v/>
      </c>
      <c r="D5" s="6" t="inlineStr">
        <is>
          <t>Conferido</t>
        </is>
      </c>
      <c r="E5" s="7">
        <f>COUNTIF(Rateio!$K$5:$K$104,"Conferido")</f>
        <v/>
      </c>
    </row>
    <row r="6">
      <c r="A6" s="8" t="inlineStr">
        <is>
          <t>Despesas aprovadas</t>
        </is>
      </c>
      <c r="B6" s="9">
        <f>COUNTIF(Premissas!$G$5:$G$104,"Aprovada")</f>
        <v/>
      </c>
      <c r="D6" s="10" t="inlineStr">
        <is>
          <t>A conferir</t>
        </is>
      </c>
      <c r="E6" s="11">
        <f>COUNTIF(Rateio!$K$5:$K$104,"A conferir")</f>
        <v/>
      </c>
    </row>
    <row r="7">
      <c r="A7" s="4" t="inlineStr">
        <is>
          <t>Valor das despesas aprovadas</t>
        </is>
      </c>
      <c r="B7" s="12">
        <f>IF(B6=0,"",SUMIF(Premissas!$G$5:$G$104,"Aprovada",Premissas!$C$5:$C$104))</f>
        <v/>
      </c>
      <c r="D7" s="6" t="inlineStr">
        <is>
          <t>Revisar</t>
        </is>
      </c>
      <c r="E7" s="7">
        <f>COUNTIF(Rateio!$K$5:$K$104,"Revisar")</f>
        <v/>
      </c>
    </row>
    <row r="8">
      <c r="A8" s="8" t="inlineStr">
        <is>
          <t>Unidades ativas</t>
        </is>
      </c>
      <c r="B8" s="9">
        <f>COUNTIF(Unidades!$F$5:$F$104,"Ativa")</f>
        <v/>
      </c>
      <c r="D8" s="10" t="inlineStr">
        <is>
          <t>Sem situação</t>
        </is>
      </c>
      <c r="E8" s="11">
        <f>COUNTIFS(Rateio!$A$5:$A$104,"&lt;&gt;",Rateio!$K$5:$K$104,"")</f>
        <v/>
      </c>
    </row>
    <row r="9">
      <c r="A9" s="4" t="inlineStr">
        <is>
          <t>Fração ideal das unidades ativas</t>
        </is>
      </c>
      <c r="B9" s="13">
        <f>IF(B8=0,"",SUMIF(Unidades!$F$5:$F$104,"Ativa",Unidades!$E$5:$E$104))</f>
        <v/>
      </c>
    </row>
    <row r="10">
      <c r="A10" s="8" t="inlineStr">
        <is>
          <t>Cotas calculadas</t>
        </is>
      </c>
      <c r="B10" s="9">
        <f>COUNT(Rateio!$G$5:$G$104)</f>
        <v/>
      </c>
    </row>
    <row r="11">
      <c r="A11" s="4" t="inlineStr">
        <is>
          <t>Valor total rateado</t>
        </is>
      </c>
      <c r="B11" s="12">
        <f>IF(B10=0,"",SUM(Rateio!$G$5:$G$104))</f>
        <v/>
      </c>
    </row>
    <row r="12">
      <c r="A12" s="8" t="inlineStr">
        <is>
          <t>Valor médio por cota</t>
        </is>
      </c>
      <c r="B12" s="14">
        <f>IFERROR(IF(B10=0,"",AVERAGE(Rateio!$G$5:$G$104)),"")</f>
        <v/>
      </c>
    </row>
    <row r="13">
      <c r="A13" s="4" t="inlineStr">
        <is>
          <t>Maior cota calculada</t>
        </is>
      </c>
      <c r="B13" s="12">
        <f>IF(B10=0,"",MAX(Rateio!$G$5:$G$104))</f>
        <v/>
      </c>
    </row>
    <row r="14">
      <c r="A14" s="8" t="inlineStr">
        <is>
          <t>Cotas aguardando conferência</t>
        </is>
      </c>
      <c r="B14" s="9">
        <f>COUNTIF(Rateio!$K$5:$K$104,"A conferir")+COUNTIF(Rateio!$K$5:$K$104,"Revisar")</f>
        <v/>
      </c>
    </row>
  </sheetData>
  <mergeCells count="1">
    <mergeCell ref="A1:N1"/>
  </mergeCells>
  <pageMargins left="0.25" right="0.25" top="0.5" bottom="0.5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14" customWidth="1" min="3" max="3"/>
    <col width="31" customWidth="1" min="4" max="4"/>
    <col width="18" customWidth="1" min="5" max="5"/>
    <col width="18" customWidth="1" min="6" max="6"/>
    <col width="17" customWidth="1" min="7" max="7"/>
    <col width="11" customWidth="1" min="8" max="8"/>
    <col width="19" customWidth="1" min="9" max="9"/>
    <col width="15" customWidth="1" min="10" max="10"/>
    <col width="16" customWidth="1" min="11" max="11"/>
    <col width="43" customWidth="1" min="12" max="12"/>
  </cols>
  <sheetData>
    <row r="1" ht="28" customHeight="1">
      <c r="A1" s="1" t="inlineStr">
        <is>
          <t>Cálculo das cotas extraordinárias</t>
        </is>
      </c>
    </row>
    <row r="2" ht="21" customHeight="1">
      <c r="A2" s="2" t="inlineStr">
        <is>
          <t>Informe condomínio, unidade, período e situação da conferência; as demais colunas são calculadas.</t>
        </is>
      </c>
    </row>
    <row r="3"/>
    <row r="4" ht="30" customHeight="1">
      <c r="A4" s="3" t="inlineStr">
        <is>
          <t>Condomínio</t>
        </is>
      </c>
      <c r="B4" s="3" t="inlineStr">
        <is>
          <t>Unidade</t>
        </is>
      </c>
      <c r="C4" s="3" t="inlineStr">
        <is>
          <t>Período</t>
        </is>
      </c>
      <c r="D4" s="3" t="inlineStr">
        <is>
          <t>Responsável</t>
        </is>
      </c>
      <c r="E4" s="3" t="inlineStr">
        <is>
          <t>Critério</t>
        </is>
      </c>
      <c r="F4" s="3" t="inlineStr">
        <is>
          <t>Participação (%)</t>
        </is>
      </c>
      <c r="G4" s="3" t="inlineStr">
        <is>
          <t>Valor da cota</t>
        </is>
      </c>
      <c r="H4" s="3" t="inlineStr">
        <is>
          <t>Parcelas</t>
        </is>
      </c>
      <c r="I4" s="3" t="inlineStr">
        <is>
          <t>Valor por parcela</t>
        </is>
      </c>
      <c r="J4" s="3" t="inlineStr">
        <is>
          <t>Vencimento</t>
        </is>
      </c>
      <c r="K4" s="3" t="inlineStr">
        <is>
          <t>Situação</t>
        </is>
      </c>
      <c r="L4" s="3" t="inlineStr">
        <is>
          <t>Observações</t>
        </is>
      </c>
    </row>
    <row r="5" ht="21" customHeight="1">
      <c r="A5" s="15" t="inlineStr">
        <is>
          <t>Condomínio Fictício Jardim das Nuvens</t>
        </is>
      </c>
      <c r="B5" s="15" t="inlineStr">
        <is>
          <t>A-101</t>
        </is>
      </c>
      <c r="C5" s="33" t="n">
        <v>46296</v>
      </c>
      <c r="D5" s="6">
        <f>IF(OR(A5="",B5=""),"",IFERROR(INDEX(Unidades!$C$5:$C$104,MATCH(A5&amp;"|"&amp;B5,Unidades!$H$5:$H$104,0)),"Conferir cadastro"))</f>
        <v/>
      </c>
      <c r="E5" s="6">
        <f>IF(OR(A5="",C5=""),"",IFERROR(INDEX(Premissas!$D$5:$D$104,MATCH(A5&amp;"|"&amp;TEXT(C5,"yyyymmdd"),Premissas!$M$5:$M$104,0)),"Conferir período"))</f>
        <v/>
      </c>
      <c r="F5" s="17">
        <f>IF(OR(A5="",B5="",C5=""),"",IFERROR(IF(INDEX(Unidades!$F$5:$F$104,MATCH(A5&amp;"|"&amp;B5,Unidades!$H$5:$H$104,0))&lt;&gt;"Ativa","",IF(E5="Fração ideal",INDEX(Unidades!$E$5:$E$104,MATCH(A5&amp;"|"&amp;B5,Unidades!$H$5:$H$104,0))/INDEX(Premissas!$N$5:$N$104,MATCH(A5&amp;"|"&amp;TEXT(C5,"yyyymmdd"),Premissas!$M$5:$M$104,0)),IF(E5="Área",INDEX(Unidades!$D$5:$D$104,MATCH(A5&amp;"|"&amp;B5,Unidades!$H$5:$H$104,0))/INDEX(Premissas!$N$5:$N$104,MATCH(A5&amp;"|"&amp;TEXT(C5,"yyyymmdd"),Premissas!$M$5:$M$104,0)),IF(E5="Igualitário",1/INDEX(Premissas!$N$5:$N$104,MATCH(A5&amp;"|"&amp;TEXT(C5,"yyyymmdd"),Premissas!$M$5:$M$104,0)),"")))),""))</f>
        <v/>
      </c>
      <c r="G5" s="18">
        <f>IF(F5="","",IFERROR(F5*INDEX(Premissas!$C$5:$C$104,MATCH(A5&amp;"|"&amp;TEXT(C5,"yyyymmdd"),Premissas!$M$5:$M$104,0)),""))</f>
        <v/>
      </c>
      <c r="H5" s="19">
        <f>IF(OR(A5="",C5=""),"",IFERROR(INDEX(Premissas!$E$5:$E$104,MATCH(A5&amp;"|"&amp;TEXT(C5,"yyyymmdd"),Premissas!$M$5:$M$104,0)),""))</f>
        <v/>
      </c>
      <c r="I5" s="18">
        <f>IF(OR(G5="",H5=""),"",IFERROR(G5/H5,""))</f>
        <v/>
      </c>
      <c r="J5" s="34">
        <f>IF(OR(A5="",C5=""),"",IFERROR(INDEX(Premissas!$F$5:$F$104,MATCH(A5&amp;"|"&amp;TEXT(C5,"yyyymmdd"),Premissas!$M$5:$M$104,0)),""))</f>
        <v/>
      </c>
      <c r="K5" s="15" t="inlineStr">
        <is>
          <t>Conferido</t>
        </is>
      </c>
      <c r="L5" s="21" t="inlineStr">
        <is>
          <t>Exemplo fictício para conferência humana do rateio.</t>
        </is>
      </c>
    </row>
    <row r="6" ht="21" customHeight="1">
      <c r="A6" s="15" t="inlineStr">
        <is>
          <t>Condomínio Fictício Jardim das Nuvens</t>
        </is>
      </c>
      <c r="B6" s="15" t="inlineStr">
        <is>
          <t>A-102</t>
        </is>
      </c>
      <c r="C6" s="33" t="n">
        <v>46296</v>
      </c>
      <c r="D6" s="10">
        <f>IF(OR(A6="",B6=""),"",IFERROR(INDEX(Unidades!$C$5:$C$104,MATCH(A6&amp;"|"&amp;B6,Unidades!$H$5:$H$104,0)),"Conferir cadastro"))</f>
        <v/>
      </c>
      <c r="E6" s="10">
        <f>IF(OR(A6="",C6=""),"",IFERROR(INDEX(Premissas!$D$5:$D$104,MATCH(A6&amp;"|"&amp;TEXT(C6,"yyyymmdd"),Premissas!$M$5:$M$104,0)),"Conferir período"))</f>
        <v/>
      </c>
      <c r="F6" s="22">
        <f>IF(OR(A6="",B6="",C6=""),"",IFERROR(IF(INDEX(Unidades!$F$5:$F$104,MATCH(A6&amp;"|"&amp;B6,Unidades!$H$5:$H$104,0))&lt;&gt;"Ativa","",IF(E6="Fração ideal",INDEX(Unidades!$E$5:$E$104,MATCH(A6&amp;"|"&amp;B6,Unidades!$H$5:$H$104,0))/INDEX(Premissas!$N$5:$N$104,MATCH(A6&amp;"|"&amp;TEXT(C6,"yyyymmdd"),Premissas!$M$5:$M$104,0)),IF(E6="Área",INDEX(Unidades!$D$5:$D$104,MATCH(A6&amp;"|"&amp;B6,Unidades!$H$5:$H$104,0))/INDEX(Premissas!$N$5:$N$104,MATCH(A6&amp;"|"&amp;TEXT(C6,"yyyymmdd"),Premissas!$M$5:$M$104,0)),IF(E6="Igualitário",1/INDEX(Premissas!$N$5:$N$104,MATCH(A6&amp;"|"&amp;TEXT(C6,"yyyymmdd"),Premissas!$M$5:$M$104,0)),"")))),""))</f>
        <v/>
      </c>
      <c r="G6" s="23">
        <f>IF(F6="","",IFERROR(F6*INDEX(Premissas!$C$5:$C$104,MATCH(A6&amp;"|"&amp;TEXT(C6,"yyyymmdd"),Premissas!$M$5:$M$104,0)),""))</f>
        <v/>
      </c>
      <c r="H6" s="24">
        <f>IF(OR(A6="",C6=""),"",IFERROR(INDEX(Premissas!$E$5:$E$104,MATCH(A6&amp;"|"&amp;TEXT(C6,"yyyymmdd"),Premissas!$M$5:$M$104,0)),""))</f>
        <v/>
      </c>
      <c r="I6" s="23">
        <f>IF(OR(G6="",H6=""),"",IFERROR(G6/H6,""))</f>
        <v/>
      </c>
      <c r="J6" s="35">
        <f>IF(OR(A6="",C6=""),"",IFERROR(INDEX(Premissas!$F$5:$F$104,MATCH(A6&amp;"|"&amp;TEXT(C6,"yyyymmdd"),Premissas!$M$5:$M$104,0)),""))</f>
        <v/>
      </c>
      <c r="K6" s="15" t="inlineStr">
        <is>
          <t>Conferido</t>
        </is>
      </c>
      <c r="L6" s="21" t="inlineStr">
        <is>
          <t>Exemplo fictício para conferência humana do rateio.</t>
        </is>
      </c>
    </row>
    <row r="7" ht="21" customHeight="1">
      <c r="A7" s="15" t="inlineStr">
        <is>
          <t>Condomínio Fictício Jardim das Nuvens</t>
        </is>
      </c>
      <c r="B7" s="15" t="inlineStr">
        <is>
          <t>B-201</t>
        </is>
      </c>
      <c r="C7" s="33" t="n">
        <v>46296</v>
      </c>
      <c r="D7" s="6">
        <f>IF(OR(A7="",B7=""),"",IFERROR(INDEX(Unidades!$C$5:$C$104,MATCH(A7&amp;"|"&amp;B7,Unidades!$H$5:$H$104,0)),"Conferir cadastro"))</f>
        <v/>
      </c>
      <c r="E7" s="6">
        <f>IF(OR(A7="",C7=""),"",IFERROR(INDEX(Premissas!$D$5:$D$104,MATCH(A7&amp;"|"&amp;TEXT(C7,"yyyymmdd"),Premissas!$M$5:$M$104,0)),"Conferir período"))</f>
        <v/>
      </c>
      <c r="F7" s="17">
        <f>IF(OR(A7="",B7="",C7=""),"",IFERROR(IF(INDEX(Unidades!$F$5:$F$104,MATCH(A7&amp;"|"&amp;B7,Unidades!$H$5:$H$104,0))&lt;&gt;"Ativa","",IF(E7="Fração ideal",INDEX(Unidades!$E$5:$E$104,MATCH(A7&amp;"|"&amp;B7,Unidades!$H$5:$H$104,0))/INDEX(Premissas!$N$5:$N$104,MATCH(A7&amp;"|"&amp;TEXT(C7,"yyyymmdd"),Premissas!$M$5:$M$104,0)),IF(E7="Área",INDEX(Unidades!$D$5:$D$104,MATCH(A7&amp;"|"&amp;B7,Unidades!$H$5:$H$104,0))/INDEX(Premissas!$N$5:$N$104,MATCH(A7&amp;"|"&amp;TEXT(C7,"yyyymmdd"),Premissas!$M$5:$M$104,0)),IF(E7="Igualitário",1/INDEX(Premissas!$N$5:$N$104,MATCH(A7&amp;"|"&amp;TEXT(C7,"yyyymmdd"),Premissas!$M$5:$M$104,0)),"")))),""))</f>
        <v/>
      </c>
      <c r="G7" s="18">
        <f>IF(F7="","",IFERROR(F7*INDEX(Premissas!$C$5:$C$104,MATCH(A7&amp;"|"&amp;TEXT(C7,"yyyymmdd"),Premissas!$M$5:$M$104,0)),""))</f>
        <v/>
      </c>
      <c r="H7" s="19">
        <f>IF(OR(A7="",C7=""),"",IFERROR(INDEX(Premissas!$E$5:$E$104,MATCH(A7&amp;"|"&amp;TEXT(C7,"yyyymmdd"),Premissas!$M$5:$M$104,0)),""))</f>
        <v/>
      </c>
      <c r="I7" s="18">
        <f>IF(OR(G7="",H7=""),"",IFERROR(G7/H7,""))</f>
        <v/>
      </c>
      <c r="J7" s="34">
        <f>IF(OR(A7="",C7=""),"",IFERROR(INDEX(Premissas!$F$5:$F$104,MATCH(A7&amp;"|"&amp;TEXT(C7,"yyyymmdd"),Premissas!$M$5:$M$104,0)),""))</f>
        <v/>
      </c>
      <c r="K7" s="15" t="inlineStr">
        <is>
          <t>Conferido</t>
        </is>
      </c>
      <c r="L7" s="21" t="inlineStr">
        <is>
          <t>Exemplo fictício para conferência humana do rateio.</t>
        </is>
      </c>
    </row>
    <row r="8" ht="21" customHeight="1">
      <c r="A8" s="15" t="inlineStr">
        <is>
          <t>Condomínio Fictício Jardim das Nuvens</t>
        </is>
      </c>
      <c r="B8" s="15" t="inlineStr">
        <is>
          <t>B-202</t>
        </is>
      </c>
      <c r="C8" s="33" t="n">
        <v>46296</v>
      </c>
      <c r="D8" s="10">
        <f>IF(OR(A8="",B8=""),"",IFERROR(INDEX(Unidades!$C$5:$C$104,MATCH(A8&amp;"|"&amp;B8,Unidades!$H$5:$H$104,0)),"Conferir cadastro"))</f>
        <v/>
      </c>
      <c r="E8" s="10">
        <f>IF(OR(A8="",C8=""),"",IFERROR(INDEX(Premissas!$D$5:$D$104,MATCH(A8&amp;"|"&amp;TEXT(C8,"yyyymmdd"),Premissas!$M$5:$M$104,0)),"Conferir período"))</f>
        <v/>
      </c>
      <c r="F8" s="22">
        <f>IF(OR(A8="",B8="",C8=""),"",IFERROR(IF(INDEX(Unidades!$F$5:$F$104,MATCH(A8&amp;"|"&amp;B8,Unidades!$H$5:$H$104,0))&lt;&gt;"Ativa","",IF(E8="Fração ideal",INDEX(Unidades!$E$5:$E$104,MATCH(A8&amp;"|"&amp;B8,Unidades!$H$5:$H$104,0))/INDEX(Premissas!$N$5:$N$104,MATCH(A8&amp;"|"&amp;TEXT(C8,"yyyymmdd"),Premissas!$M$5:$M$104,0)),IF(E8="Área",INDEX(Unidades!$D$5:$D$104,MATCH(A8&amp;"|"&amp;B8,Unidades!$H$5:$H$104,0))/INDEX(Premissas!$N$5:$N$104,MATCH(A8&amp;"|"&amp;TEXT(C8,"yyyymmdd"),Premissas!$M$5:$M$104,0)),IF(E8="Igualitário",1/INDEX(Premissas!$N$5:$N$104,MATCH(A8&amp;"|"&amp;TEXT(C8,"yyyymmdd"),Premissas!$M$5:$M$104,0)),"")))),""))</f>
        <v/>
      </c>
      <c r="G8" s="23">
        <f>IF(F8="","",IFERROR(F8*INDEX(Premissas!$C$5:$C$104,MATCH(A8&amp;"|"&amp;TEXT(C8,"yyyymmdd"),Premissas!$M$5:$M$104,0)),""))</f>
        <v/>
      </c>
      <c r="H8" s="24">
        <f>IF(OR(A8="",C8=""),"",IFERROR(INDEX(Premissas!$E$5:$E$104,MATCH(A8&amp;"|"&amp;TEXT(C8,"yyyymmdd"),Premissas!$M$5:$M$104,0)),""))</f>
        <v/>
      </c>
      <c r="I8" s="23">
        <f>IF(OR(G8="",H8=""),"",IFERROR(G8/H8,""))</f>
        <v/>
      </c>
      <c r="J8" s="35">
        <f>IF(OR(A8="",C8=""),"",IFERROR(INDEX(Premissas!$F$5:$F$104,MATCH(A8&amp;"|"&amp;TEXT(C8,"yyyymmdd"),Premissas!$M$5:$M$104,0)),""))</f>
        <v/>
      </c>
      <c r="K8" s="15" t="inlineStr">
        <is>
          <t>Conferido</t>
        </is>
      </c>
      <c r="L8" s="21" t="inlineStr">
        <is>
          <t>Exemplo fictício para conferência humana do rateio.</t>
        </is>
      </c>
    </row>
    <row r="9" ht="21" customHeight="1">
      <c r="A9" s="15" t="inlineStr">
        <is>
          <t>Condomínio Fictício Jardim das Nuvens</t>
        </is>
      </c>
      <c r="B9" s="15" t="inlineStr">
        <is>
          <t>C-301</t>
        </is>
      </c>
      <c r="C9" s="33" t="n">
        <v>46296</v>
      </c>
      <c r="D9" s="6">
        <f>IF(OR(A9="",B9=""),"",IFERROR(INDEX(Unidades!$C$5:$C$104,MATCH(A9&amp;"|"&amp;B9,Unidades!$H$5:$H$104,0)),"Conferir cadastro"))</f>
        <v/>
      </c>
      <c r="E9" s="6">
        <f>IF(OR(A9="",C9=""),"",IFERROR(INDEX(Premissas!$D$5:$D$104,MATCH(A9&amp;"|"&amp;TEXT(C9,"yyyymmdd"),Premissas!$M$5:$M$104,0)),"Conferir período"))</f>
        <v/>
      </c>
      <c r="F9" s="17">
        <f>IF(OR(A9="",B9="",C9=""),"",IFERROR(IF(INDEX(Unidades!$F$5:$F$104,MATCH(A9&amp;"|"&amp;B9,Unidades!$H$5:$H$104,0))&lt;&gt;"Ativa","",IF(E9="Fração ideal",INDEX(Unidades!$E$5:$E$104,MATCH(A9&amp;"|"&amp;B9,Unidades!$H$5:$H$104,0))/INDEX(Premissas!$N$5:$N$104,MATCH(A9&amp;"|"&amp;TEXT(C9,"yyyymmdd"),Premissas!$M$5:$M$104,0)),IF(E9="Área",INDEX(Unidades!$D$5:$D$104,MATCH(A9&amp;"|"&amp;B9,Unidades!$H$5:$H$104,0))/INDEX(Premissas!$N$5:$N$104,MATCH(A9&amp;"|"&amp;TEXT(C9,"yyyymmdd"),Premissas!$M$5:$M$104,0)),IF(E9="Igualitário",1/INDEX(Premissas!$N$5:$N$104,MATCH(A9&amp;"|"&amp;TEXT(C9,"yyyymmdd"),Premissas!$M$5:$M$104,0)),"")))),""))</f>
        <v/>
      </c>
      <c r="G9" s="18">
        <f>IF(F9="","",IFERROR(F9*INDEX(Premissas!$C$5:$C$104,MATCH(A9&amp;"|"&amp;TEXT(C9,"yyyymmdd"),Premissas!$M$5:$M$104,0)),""))</f>
        <v/>
      </c>
      <c r="H9" s="19">
        <f>IF(OR(A9="",C9=""),"",IFERROR(INDEX(Premissas!$E$5:$E$104,MATCH(A9&amp;"|"&amp;TEXT(C9,"yyyymmdd"),Premissas!$M$5:$M$104,0)),""))</f>
        <v/>
      </c>
      <c r="I9" s="18">
        <f>IF(OR(G9="",H9=""),"",IFERROR(G9/H9,""))</f>
        <v/>
      </c>
      <c r="J9" s="34">
        <f>IF(OR(A9="",C9=""),"",IFERROR(INDEX(Premissas!$F$5:$F$104,MATCH(A9&amp;"|"&amp;TEXT(C9,"yyyymmdd"),Premissas!$M$5:$M$104,0)),""))</f>
        <v/>
      </c>
      <c r="K9" s="15" t="inlineStr">
        <is>
          <t>Conferido</t>
        </is>
      </c>
      <c r="L9" s="21" t="inlineStr">
        <is>
          <t>Exemplo fictício para conferência humana do rateio.</t>
        </is>
      </c>
    </row>
    <row r="10" ht="21" customHeight="1">
      <c r="A10" s="15" t="inlineStr">
        <is>
          <t>Condomínio Fictício Jardim das Nuvens</t>
        </is>
      </c>
      <c r="B10" s="15" t="inlineStr">
        <is>
          <t>C-302</t>
        </is>
      </c>
      <c r="C10" s="33" t="n">
        <v>46296</v>
      </c>
      <c r="D10" s="10">
        <f>IF(OR(A10="",B10=""),"",IFERROR(INDEX(Unidades!$C$5:$C$104,MATCH(A10&amp;"|"&amp;B10,Unidades!$H$5:$H$104,0)),"Conferir cadastro"))</f>
        <v/>
      </c>
      <c r="E10" s="10">
        <f>IF(OR(A10="",C10=""),"",IFERROR(INDEX(Premissas!$D$5:$D$104,MATCH(A10&amp;"|"&amp;TEXT(C10,"yyyymmdd"),Premissas!$M$5:$M$104,0)),"Conferir período"))</f>
        <v/>
      </c>
      <c r="F10" s="22">
        <f>IF(OR(A10="",B10="",C10=""),"",IFERROR(IF(INDEX(Unidades!$F$5:$F$104,MATCH(A10&amp;"|"&amp;B10,Unidades!$H$5:$H$104,0))&lt;&gt;"Ativa","",IF(E10="Fração ideal",INDEX(Unidades!$E$5:$E$104,MATCH(A10&amp;"|"&amp;B10,Unidades!$H$5:$H$104,0))/INDEX(Premissas!$N$5:$N$104,MATCH(A10&amp;"|"&amp;TEXT(C10,"yyyymmdd"),Premissas!$M$5:$M$104,0)),IF(E10="Área",INDEX(Unidades!$D$5:$D$104,MATCH(A10&amp;"|"&amp;B10,Unidades!$H$5:$H$104,0))/INDEX(Premissas!$N$5:$N$104,MATCH(A10&amp;"|"&amp;TEXT(C10,"yyyymmdd"),Premissas!$M$5:$M$104,0)),IF(E10="Igualitário",1/INDEX(Premissas!$N$5:$N$104,MATCH(A10&amp;"|"&amp;TEXT(C10,"yyyymmdd"),Premissas!$M$5:$M$104,0)),"")))),""))</f>
        <v/>
      </c>
      <c r="G10" s="23">
        <f>IF(F10="","",IFERROR(F10*INDEX(Premissas!$C$5:$C$104,MATCH(A10&amp;"|"&amp;TEXT(C10,"yyyymmdd"),Premissas!$M$5:$M$104,0)),""))</f>
        <v/>
      </c>
      <c r="H10" s="24">
        <f>IF(OR(A10="",C10=""),"",IFERROR(INDEX(Premissas!$E$5:$E$104,MATCH(A10&amp;"|"&amp;TEXT(C10,"yyyymmdd"),Premissas!$M$5:$M$104,0)),""))</f>
        <v/>
      </c>
      <c r="I10" s="23">
        <f>IF(OR(G10="",H10=""),"",IFERROR(G10/H10,""))</f>
        <v/>
      </c>
      <c r="J10" s="35">
        <f>IF(OR(A10="",C10=""),"",IFERROR(INDEX(Premissas!$F$5:$F$104,MATCH(A10&amp;"|"&amp;TEXT(C10,"yyyymmdd"),Premissas!$M$5:$M$104,0)),""))</f>
        <v/>
      </c>
      <c r="K10" s="15" t="inlineStr">
        <is>
          <t>Conferido</t>
        </is>
      </c>
      <c r="L10" s="21" t="inlineStr">
        <is>
          <t>Exemplo fictício para conferência humana do rateio.</t>
        </is>
      </c>
    </row>
    <row r="11" ht="21" customHeight="1">
      <c r="A11" s="15" t="inlineStr">
        <is>
          <t>Condomínio Fictício Jardim das Nuvens</t>
        </is>
      </c>
      <c r="B11" s="15" t="inlineStr">
        <is>
          <t>D-401</t>
        </is>
      </c>
      <c r="C11" s="33" t="n">
        <v>46296</v>
      </c>
      <c r="D11" s="6">
        <f>IF(OR(A11="",B11=""),"",IFERROR(INDEX(Unidades!$C$5:$C$104,MATCH(A11&amp;"|"&amp;B11,Unidades!$H$5:$H$104,0)),"Conferir cadastro"))</f>
        <v/>
      </c>
      <c r="E11" s="6">
        <f>IF(OR(A11="",C11=""),"",IFERROR(INDEX(Premissas!$D$5:$D$104,MATCH(A11&amp;"|"&amp;TEXT(C11,"yyyymmdd"),Premissas!$M$5:$M$104,0)),"Conferir período"))</f>
        <v/>
      </c>
      <c r="F11" s="17">
        <f>IF(OR(A11="",B11="",C11=""),"",IFERROR(IF(INDEX(Unidades!$F$5:$F$104,MATCH(A11&amp;"|"&amp;B11,Unidades!$H$5:$H$104,0))&lt;&gt;"Ativa","",IF(E11="Fração ideal",INDEX(Unidades!$E$5:$E$104,MATCH(A11&amp;"|"&amp;B11,Unidades!$H$5:$H$104,0))/INDEX(Premissas!$N$5:$N$104,MATCH(A11&amp;"|"&amp;TEXT(C11,"yyyymmdd"),Premissas!$M$5:$M$104,0)),IF(E11="Área",INDEX(Unidades!$D$5:$D$104,MATCH(A11&amp;"|"&amp;B11,Unidades!$H$5:$H$104,0))/INDEX(Premissas!$N$5:$N$104,MATCH(A11&amp;"|"&amp;TEXT(C11,"yyyymmdd"),Premissas!$M$5:$M$104,0)),IF(E11="Igualitário",1/INDEX(Premissas!$N$5:$N$104,MATCH(A11&amp;"|"&amp;TEXT(C11,"yyyymmdd"),Premissas!$M$5:$M$104,0)),"")))),""))</f>
        <v/>
      </c>
      <c r="G11" s="18">
        <f>IF(F11="","",IFERROR(F11*INDEX(Premissas!$C$5:$C$104,MATCH(A11&amp;"|"&amp;TEXT(C11,"yyyymmdd"),Premissas!$M$5:$M$104,0)),""))</f>
        <v/>
      </c>
      <c r="H11" s="19">
        <f>IF(OR(A11="",C11=""),"",IFERROR(INDEX(Premissas!$E$5:$E$104,MATCH(A11&amp;"|"&amp;TEXT(C11,"yyyymmdd"),Premissas!$M$5:$M$104,0)),""))</f>
        <v/>
      </c>
      <c r="I11" s="18">
        <f>IF(OR(G11="",H11=""),"",IFERROR(G11/H11,""))</f>
        <v/>
      </c>
      <c r="J11" s="34">
        <f>IF(OR(A11="",C11=""),"",IFERROR(INDEX(Premissas!$F$5:$F$104,MATCH(A11&amp;"|"&amp;TEXT(C11,"yyyymmdd"),Premissas!$M$5:$M$104,0)),""))</f>
        <v/>
      </c>
      <c r="K11" s="15" t="inlineStr">
        <is>
          <t>A conferir</t>
        </is>
      </c>
      <c r="L11" s="21" t="inlineStr">
        <is>
          <t>Exemplo fictício para conferência humana do rateio.</t>
        </is>
      </c>
    </row>
    <row r="12" ht="21" customHeight="1">
      <c r="A12" s="15" t="inlineStr">
        <is>
          <t>Condomínio Fictício Jardim das Nuvens</t>
        </is>
      </c>
      <c r="B12" s="15" t="inlineStr">
        <is>
          <t>D-402</t>
        </is>
      </c>
      <c r="C12" s="33" t="n">
        <v>46296</v>
      </c>
      <c r="D12" s="10">
        <f>IF(OR(A12="",B12=""),"",IFERROR(INDEX(Unidades!$C$5:$C$104,MATCH(A12&amp;"|"&amp;B12,Unidades!$H$5:$H$104,0)),"Conferir cadastro"))</f>
        <v/>
      </c>
      <c r="E12" s="10">
        <f>IF(OR(A12="",C12=""),"",IFERROR(INDEX(Premissas!$D$5:$D$104,MATCH(A12&amp;"|"&amp;TEXT(C12,"yyyymmdd"),Premissas!$M$5:$M$104,0)),"Conferir período"))</f>
        <v/>
      </c>
      <c r="F12" s="22">
        <f>IF(OR(A12="",B12="",C12=""),"",IFERROR(IF(INDEX(Unidades!$F$5:$F$104,MATCH(A12&amp;"|"&amp;B12,Unidades!$H$5:$H$104,0))&lt;&gt;"Ativa","",IF(E12="Fração ideal",INDEX(Unidades!$E$5:$E$104,MATCH(A12&amp;"|"&amp;B12,Unidades!$H$5:$H$104,0))/INDEX(Premissas!$N$5:$N$104,MATCH(A12&amp;"|"&amp;TEXT(C12,"yyyymmdd"),Premissas!$M$5:$M$104,0)),IF(E12="Área",INDEX(Unidades!$D$5:$D$104,MATCH(A12&amp;"|"&amp;B12,Unidades!$H$5:$H$104,0))/INDEX(Premissas!$N$5:$N$104,MATCH(A12&amp;"|"&amp;TEXT(C12,"yyyymmdd"),Premissas!$M$5:$M$104,0)),IF(E12="Igualitário",1/INDEX(Premissas!$N$5:$N$104,MATCH(A12&amp;"|"&amp;TEXT(C12,"yyyymmdd"),Premissas!$M$5:$M$104,0)),"")))),""))</f>
        <v/>
      </c>
      <c r="G12" s="23">
        <f>IF(F12="","",IFERROR(F12*INDEX(Premissas!$C$5:$C$104,MATCH(A12&amp;"|"&amp;TEXT(C12,"yyyymmdd"),Premissas!$M$5:$M$104,0)),""))</f>
        <v/>
      </c>
      <c r="H12" s="24">
        <f>IF(OR(A12="",C12=""),"",IFERROR(INDEX(Premissas!$E$5:$E$104,MATCH(A12&amp;"|"&amp;TEXT(C12,"yyyymmdd"),Premissas!$M$5:$M$104,0)),""))</f>
        <v/>
      </c>
      <c r="I12" s="23">
        <f>IF(OR(G12="",H12=""),"",IFERROR(G12/H12,""))</f>
        <v/>
      </c>
      <c r="J12" s="35">
        <f>IF(OR(A12="",C12=""),"",IFERROR(INDEX(Premissas!$F$5:$F$104,MATCH(A12&amp;"|"&amp;TEXT(C12,"yyyymmdd"),Premissas!$M$5:$M$104,0)),""))</f>
        <v/>
      </c>
      <c r="K12" s="15" t="inlineStr">
        <is>
          <t>A conferir</t>
        </is>
      </c>
      <c r="L12" s="21" t="inlineStr">
        <is>
          <t>Exemplo fictício para conferência humana do rateio.</t>
        </is>
      </c>
    </row>
    <row r="13" ht="21" customHeight="1">
      <c r="A13" s="15" t="inlineStr">
        <is>
          <t>Condomínio Fictício Jardim das Nuvens</t>
        </is>
      </c>
      <c r="B13" s="15" t="inlineStr">
        <is>
          <t>E-501</t>
        </is>
      </c>
      <c r="C13" s="33" t="n">
        <v>46296</v>
      </c>
      <c r="D13" s="6">
        <f>IF(OR(A13="",B13=""),"",IFERROR(INDEX(Unidades!$C$5:$C$104,MATCH(A13&amp;"|"&amp;B13,Unidades!$H$5:$H$104,0)),"Conferir cadastro"))</f>
        <v/>
      </c>
      <c r="E13" s="6">
        <f>IF(OR(A13="",C13=""),"",IFERROR(INDEX(Premissas!$D$5:$D$104,MATCH(A13&amp;"|"&amp;TEXT(C13,"yyyymmdd"),Premissas!$M$5:$M$104,0)),"Conferir período"))</f>
        <v/>
      </c>
      <c r="F13" s="17">
        <f>IF(OR(A13="",B13="",C13=""),"",IFERROR(IF(INDEX(Unidades!$F$5:$F$104,MATCH(A13&amp;"|"&amp;B13,Unidades!$H$5:$H$104,0))&lt;&gt;"Ativa","",IF(E13="Fração ideal",INDEX(Unidades!$E$5:$E$104,MATCH(A13&amp;"|"&amp;B13,Unidades!$H$5:$H$104,0))/INDEX(Premissas!$N$5:$N$104,MATCH(A13&amp;"|"&amp;TEXT(C13,"yyyymmdd"),Premissas!$M$5:$M$104,0)),IF(E13="Área",INDEX(Unidades!$D$5:$D$104,MATCH(A13&amp;"|"&amp;B13,Unidades!$H$5:$H$104,0))/INDEX(Premissas!$N$5:$N$104,MATCH(A13&amp;"|"&amp;TEXT(C13,"yyyymmdd"),Premissas!$M$5:$M$104,0)),IF(E13="Igualitário",1/INDEX(Premissas!$N$5:$N$104,MATCH(A13&amp;"|"&amp;TEXT(C13,"yyyymmdd"),Premissas!$M$5:$M$104,0)),"")))),""))</f>
        <v/>
      </c>
      <c r="G13" s="18">
        <f>IF(F13="","",IFERROR(F13*INDEX(Premissas!$C$5:$C$104,MATCH(A13&amp;"|"&amp;TEXT(C13,"yyyymmdd"),Premissas!$M$5:$M$104,0)),""))</f>
        <v/>
      </c>
      <c r="H13" s="19">
        <f>IF(OR(A13="",C13=""),"",IFERROR(INDEX(Premissas!$E$5:$E$104,MATCH(A13&amp;"|"&amp;TEXT(C13,"yyyymmdd"),Premissas!$M$5:$M$104,0)),""))</f>
        <v/>
      </c>
      <c r="I13" s="18">
        <f>IF(OR(G13="",H13=""),"",IFERROR(G13/H13,""))</f>
        <v/>
      </c>
      <c r="J13" s="34">
        <f>IF(OR(A13="",C13=""),"",IFERROR(INDEX(Premissas!$F$5:$F$104,MATCH(A13&amp;"|"&amp;TEXT(C13,"yyyymmdd"),Premissas!$M$5:$M$104,0)),""))</f>
        <v/>
      </c>
      <c r="K13" s="15" t="inlineStr">
        <is>
          <t>A conferir</t>
        </is>
      </c>
      <c r="L13" s="21" t="inlineStr">
        <is>
          <t>Exemplo fictício para conferência humana do rateio.</t>
        </is>
      </c>
    </row>
    <row r="14" ht="21" customHeight="1">
      <c r="A14" s="15" t="inlineStr">
        <is>
          <t>Condomínio Fictício Jardim das Nuvens</t>
        </is>
      </c>
      <c r="B14" s="15" t="inlineStr">
        <is>
          <t>E-502</t>
        </is>
      </c>
      <c r="C14" s="33" t="n">
        <v>46296</v>
      </c>
      <c r="D14" s="10">
        <f>IF(OR(A14="",B14=""),"",IFERROR(INDEX(Unidades!$C$5:$C$104,MATCH(A14&amp;"|"&amp;B14,Unidades!$H$5:$H$104,0)),"Conferir cadastro"))</f>
        <v/>
      </c>
      <c r="E14" s="10">
        <f>IF(OR(A14="",C14=""),"",IFERROR(INDEX(Premissas!$D$5:$D$104,MATCH(A14&amp;"|"&amp;TEXT(C14,"yyyymmdd"),Premissas!$M$5:$M$104,0)),"Conferir período"))</f>
        <v/>
      </c>
      <c r="F14" s="22">
        <f>IF(OR(A14="",B14="",C14=""),"",IFERROR(IF(INDEX(Unidades!$F$5:$F$104,MATCH(A14&amp;"|"&amp;B14,Unidades!$H$5:$H$104,0))&lt;&gt;"Ativa","",IF(E14="Fração ideal",INDEX(Unidades!$E$5:$E$104,MATCH(A14&amp;"|"&amp;B14,Unidades!$H$5:$H$104,0))/INDEX(Premissas!$N$5:$N$104,MATCH(A14&amp;"|"&amp;TEXT(C14,"yyyymmdd"),Premissas!$M$5:$M$104,0)),IF(E14="Área",INDEX(Unidades!$D$5:$D$104,MATCH(A14&amp;"|"&amp;B14,Unidades!$H$5:$H$104,0))/INDEX(Premissas!$N$5:$N$104,MATCH(A14&amp;"|"&amp;TEXT(C14,"yyyymmdd"),Premissas!$M$5:$M$104,0)),IF(E14="Igualitário",1/INDEX(Premissas!$N$5:$N$104,MATCH(A14&amp;"|"&amp;TEXT(C14,"yyyymmdd"),Premissas!$M$5:$M$104,0)),"")))),""))</f>
        <v/>
      </c>
      <c r="G14" s="23">
        <f>IF(F14="","",IFERROR(F14*INDEX(Premissas!$C$5:$C$104,MATCH(A14&amp;"|"&amp;TEXT(C14,"yyyymmdd"),Premissas!$M$5:$M$104,0)),""))</f>
        <v/>
      </c>
      <c r="H14" s="24">
        <f>IF(OR(A14="",C14=""),"",IFERROR(INDEX(Premissas!$E$5:$E$104,MATCH(A14&amp;"|"&amp;TEXT(C14,"yyyymmdd"),Premissas!$M$5:$M$104,0)),""))</f>
        <v/>
      </c>
      <c r="I14" s="23">
        <f>IF(OR(G14="",H14=""),"",IFERROR(G14/H14,""))</f>
        <v/>
      </c>
      <c r="J14" s="35">
        <f>IF(OR(A14="",C14=""),"",IFERROR(INDEX(Premissas!$F$5:$F$104,MATCH(A14&amp;"|"&amp;TEXT(C14,"yyyymmdd"),Premissas!$M$5:$M$104,0)),""))</f>
        <v/>
      </c>
      <c r="K14" s="15" t="inlineStr">
        <is>
          <t>Revisar</t>
        </is>
      </c>
      <c r="L14" s="21" t="inlineStr">
        <is>
          <t>Exemplo fictício para conferência humana do rateio.</t>
        </is>
      </c>
    </row>
    <row r="15" ht="21" customHeight="1">
      <c r="A15" s="15" t="n"/>
      <c r="B15" s="15" t="n"/>
      <c r="C15" s="33" t="n"/>
      <c r="D15" s="6">
        <f>IF(OR(A15="",B15=""),"",IFERROR(INDEX(Unidades!$C$5:$C$104,MATCH(A15&amp;"|"&amp;B15,Unidades!$H$5:$H$104,0)),"Conferir cadastro"))</f>
        <v/>
      </c>
      <c r="E15" s="6">
        <f>IF(OR(A15="",C15=""),"",IFERROR(INDEX(Premissas!$D$5:$D$104,MATCH(A15&amp;"|"&amp;TEXT(C15,"yyyymmdd"),Premissas!$M$5:$M$104,0)),"Conferir período"))</f>
        <v/>
      </c>
      <c r="F15" s="17">
        <f>IF(OR(A15="",B15="",C15=""),"",IFERROR(IF(INDEX(Unidades!$F$5:$F$104,MATCH(A15&amp;"|"&amp;B15,Unidades!$H$5:$H$104,0))&lt;&gt;"Ativa","",IF(E15="Fração ideal",INDEX(Unidades!$E$5:$E$104,MATCH(A15&amp;"|"&amp;B15,Unidades!$H$5:$H$104,0))/INDEX(Premissas!$N$5:$N$104,MATCH(A15&amp;"|"&amp;TEXT(C15,"yyyymmdd"),Premissas!$M$5:$M$104,0)),IF(E15="Área",INDEX(Unidades!$D$5:$D$104,MATCH(A15&amp;"|"&amp;B15,Unidades!$H$5:$H$104,0))/INDEX(Premissas!$N$5:$N$104,MATCH(A15&amp;"|"&amp;TEXT(C15,"yyyymmdd"),Premissas!$M$5:$M$104,0)),IF(E15="Igualitário",1/INDEX(Premissas!$N$5:$N$104,MATCH(A15&amp;"|"&amp;TEXT(C15,"yyyymmdd"),Premissas!$M$5:$M$104,0)),"")))),""))</f>
        <v/>
      </c>
      <c r="G15" s="18">
        <f>IF(F15="","",IFERROR(F15*INDEX(Premissas!$C$5:$C$104,MATCH(A15&amp;"|"&amp;TEXT(C15,"yyyymmdd"),Premissas!$M$5:$M$104,0)),""))</f>
        <v/>
      </c>
      <c r="H15" s="19">
        <f>IF(OR(A15="",C15=""),"",IFERROR(INDEX(Premissas!$E$5:$E$104,MATCH(A15&amp;"|"&amp;TEXT(C15,"yyyymmdd"),Premissas!$M$5:$M$104,0)),""))</f>
        <v/>
      </c>
      <c r="I15" s="18">
        <f>IF(OR(G15="",H15=""),"",IFERROR(G15/H15,""))</f>
        <v/>
      </c>
      <c r="J15" s="34">
        <f>IF(OR(A15="",C15=""),"",IFERROR(INDEX(Premissas!$F$5:$F$104,MATCH(A15&amp;"|"&amp;TEXT(C15,"yyyymmdd"),Premissas!$M$5:$M$104,0)),""))</f>
        <v/>
      </c>
      <c r="K15" s="15" t="n"/>
      <c r="L15" s="21" t="n"/>
    </row>
    <row r="16" ht="21" customHeight="1">
      <c r="A16" s="15" t="n"/>
      <c r="B16" s="15" t="n"/>
      <c r="C16" s="33" t="n"/>
      <c r="D16" s="10">
        <f>IF(OR(A16="",B16=""),"",IFERROR(INDEX(Unidades!$C$5:$C$104,MATCH(A16&amp;"|"&amp;B16,Unidades!$H$5:$H$104,0)),"Conferir cadastro"))</f>
        <v/>
      </c>
      <c r="E16" s="10">
        <f>IF(OR(A16="",C16=""),"",IFERROR(INDEX(Premissas!$D$5:$D$104,MATCH(A16&amp;"|"&amp;TEXT(C16,"yyyymmdd"),Premissas!$M$5:$M$104,0)),"Conferir período"))</f>
        <v/>
      </c>
      <c r="F16" s="22">
        <f>IF(OR(A16="",B16="",C16=""),"",IFERROR(IF(INDEX(Unidades!$F$5:$F$104,MATCH(A16&amp;"|"&amp;B16,Unidades!$H$5:$H$104,0))&lt;&gt;"Ativa","",IF(E16="Fração ideal",INDEX(Unidades!$E$5:$E$104,MATCH(A16&amp;"|"&amp;B16,Unidades!$H$5:$H$104,0))/INDEX(Premissas!$N$5:$N$104,MATCH(A16&amp;"|"&amp;TEXT(C16,"yyyymmdd"),Premissas!$M$5:$M$104,0)),IF(E16="Área",INDEX(Unidades!$D$5:$D$104,MATCH(A16&amp;"|"&amp;B16,Unidades!$H$5:$H$104,0))/INDEX(Premissas!$N$5:$N$104,MATCH(A16&amp;"|"&amp;TEXT(C16,"yyyymmdd"),Premissas!$M$5:$M$104,0)),IF(E16="Igualitário",1/INDEX(Premissas!$N$5:$N$104,MATCH(A16&amp;"|"&amp;TEXT(C16,"yyyymmdd"),Premissas!$M$5:$M$104,0)),"")))),""))</f>
        <v/>
      </c>
      <c r="G16" s="23">
        <f>IF(F16="","",IFERROR(F16*INDEX(Premissas!$C$5:$C$104,MATCH(A16&amp;"|"&amp;TEXT(C16,"yyyymmdd"),Premissas!$M$5:$M$104,0)),""))</f>
        <v/>
      </c>
      <c r="H16" s="24">
        <f>IF(OR(A16="",C16=""),"",IFERROR(INDEX(Premissas!$E$5:$E$104,MATCH(A16&amp;"|"&amp;TEXT(C16,"yyyymmdd"),Premissas!$M$5:$M$104,0)),""))</f>
        <v/>
      </c>
      <c r="I16" s="23">
        <f>IF(OR(G16="",H16=""),"",IFERROR(G16/H16,""))</f>
        <v/>
      </c>
      <c r="J16" s="35">
        <f>IF(OR(A16="",C16=""),"",IFERROR(INDEX(Premissas!$F$5:$F$104,MATCH(A16&amp;"|"&amp;TEXT(C16,"yyyymmdd"),Premissas!$M$5:$M$104,0)),""))</f>
        <v/>
      </c>
      <c r="K16" s="15" t="n"/>
      <c r="L16" s="21" t="n"/>
    </row>
    <row r="17" ht="21" customHeight="1">
      <c r="A17" s="15" t="n"/>
      <c r="B17" s="15" t="n"/>
      <c r="C17" s="33" t="n"/>
      <c r="D17" s="6">
        <f>IF(OR(A17="",B17=""),"",IFERROR(INDEX(Unidades!$C$5:$C$104,MATCH(A17&amp;"|"&amp;B17,Unidades!$H$5:$H$104,0)),"Conferir cadastro"))</f>
        <v/>
      </c>
      <c r="E17" s="6">
        <f>IF(OR(A17="",C17=""),"",IFERROR(INDEX(Premissas!$D$5:$D$104,MATCH(A17&amp;"|"&amp;TEXT(C17,"yyyymmdd"),Premissas!$M$5:$M$104,0)),"Conferir período"))</f>
        <v/>
      </c>
      <c r="F17" s="17">
        <f>IF(OR(A17="",B17="",C17=""),"",IFERROR(IF(INDEX(Unidades!$F$5:$F$104,MATCH(A17&amp;"|"&amp;B17,Unidades!$H$5:$H$104,0))&lt;&gt;"Ativa","",IF(E17="Fração ideal",INDEX(Unidades!$E$5:$E$104,MATCH(A17&amp;"|"&amp;B17,Unidades!$H$5:$H$104,0))/INDEX(Premissas!$N$5:$N$104,MATCH(A17&amp;"|"&amp;TEXT(C17,"yyyymmdd"),Premissas!$M$5:$M$104,0)),IF(E17="Área",INDEX(Unidades!$D$5:$D$104,MATCH(A17&amp;"|"&amp;B17,Unidades!$H$5:$H$104,0))/INDEX(Premissas!$N$5:$N$104,MATCH(A17&amp;"|"&amp;TEXT(C17,"yyyymmdd"),Premissas!$M$5:$M$104,0)),IF(E17="Igualitário",1/INDEX(Premissas!$N$5:$N$104,MATCH(A17&amp;"|"&amp;TEXT(C17,"yyyymmdd"),Premissas!$M$5:$M$104,0)),"")))),""))</f>
        <v/>
      </c>
      <c r="G17" s="18">
        <f>IF(F17="","",IFERROR(F17*INDEX(Premissas!$C$5:$C$104,MATCH(A17&amp;"|"&amp;TEXT(C17,"yyyymmdd"),Premissas!$M$5:$M$104,0)),""))</f>
        <v/>
      </c>
      <c r="H17" s="19">
        <f>IF(OR(A17="",C17=""),"",IFERROR(INDEX(Premissas!$E$5:$E$104,MATCH(A17&amp;"|"&amp;TEXT(C17,"yyyymmdd"),Premissas!$M$5:$M$104,0)),""))</f>
        <v/>
      </c>
      <c r="I17" s="18">
        <f>IF(OR(G17="",H17=""),"",IFERROR(G17/H17,""))</f>
        <v/>
      </c>
      <c r="J17" s="34">
        <f>IF(OR(A17="",C17=""),"",IFERROR(INDEX(Premissas!$F$5:$F$104,MATCH(A17&amp;"|"&amp;TEXT(C17,"yyyymmdd"),Premissas!$M$5:$M$104,0)),""))</f>
        <v/>
      </c>
      <c r="K17" s="15" t="n"/>
      <c r="L17" s="21" t="n"/>
    </row>
    <row r="18" ht="21" customHeight="1">
      <c r="A18" s="15" t="n"/>
      <c r="B18" s="15" t="n"/>
      <c r="C18" s="33" t="n"/>
      <c r="D18" s="10">
        <f>IF(OR(A18="",B18=""),"",IFERROR(INDEX(Unidades!$C$5:$C$104,MATCH(A18&amp;"|"&amp;B18,Unidades!$H$5:$H$104,0)),"Conferir cadastro"))</f>
        <v/>
      </c>
      <c r="E18" s="10">
        <f>IF(OR(A18="",C18=""),"",IFERROR(INDEX(Premissas!$D$5:$D$104,MATCH(A18&amp;"|"&amp;TEXT(C18,"yyyymmdd"),Premissas!$M$5:$M$104,0)),"Conferir período"))</f>
        <v/>
      </c>
      <c r="F18" s="22">
        <f>IF(OR(A18="",B18="",C18=""),"",IFERROR(IF(INDEX(Unidades!$F$5:$F$104,MATCH(A18&amp;"|"&amp;B18,Unidades!$H$5:$H$104,0))&lt;&gt;"Ativa","",IF(E18="Fração ideal",INDEX(Unidades!$E$5:$E$104,MATCH(A18&amp;"|"&amp;B18,Unidades!$H$5:$H$104,0))/INDEX(Premissas!$N$5:$N$104,MATCH(A18&amp;"|"&amp;TEXT(C18,"yyyymmdd"),Premissas!$M$5:$M$104,0)),IF(E18="Área",INDEX(Unidades!$D$5:$D$104,MATCH(A18&amp;"|"&amp;B18,Unidades!$H$5:$H$104,0))/INDEX(Premissas!$N$5:$N$104,MATCH(A18&amp;"|"&amp;TEXT(C18,"yyyymmdd"),Premissas!$M$5:$M$104,0)),IF(E18="Igualitário",1/INDEX(Premissas!$N$5:$N$104,MATCH(A18&amp;"|"&amp;TEXT(C18,"yyyymmdd"),Premissas!$M$5:$M$104,0)),"")))),""))</f>
        <v/>
      </c>
      <c r="G18" s="23">
        <f>IF(F18="","",IFERROR(F18*INDEX(Premissas!$C$5:$C$104,MATCH(A18&amp;"|"&amp;TEXT(C18,"yyyymmdd"),Premissas!$M$5:$M$104,0)),""))</f>
        <v/>
      </c>
      <c r="H18" s="24">
        <f>IF(OR(A18="",C18=""),"",IFERROR(INDEX(Premissas!$E$5:$E$104,MATCH(A18&amp;"|"&amp;TEXT(C18,"yyyymmdd"),Premissas!$M$5:$M$104,0)),""))</f>
        <v/>
      </c>
      <c r="I18" s="23">
        <f>IF(OR(G18="",H18=""),"",IFERROR(G18/H18,""))</f>
        <v/>
      </c>
      <c r="J18" s="35">
        <f>IF(OR(A18="",C18=""),"",IFERROR(INDEX(Premissas!$F$5:$F$104,MATCH(A18&amp;"|"&amp;TEXT(C18,"yyyymmdd"),Premissas!$M$5:$M$104,0)),""))</f>
        <v/>
      </c>
      <c r="K18" s="15" t="n"/>
      <c r="L18" s="21" t="n"/>
    </row>
    <row r="19" ht="21" customHeight="1">
      <c r="A19" s="15" t="n"/>
      <c r="B19" s="15" t="n"/>
      <c r="C19" s="33" t="n"/>
      <c r="D19" s="6">
        <f>IF(OR(A19="",B19=""),"",IFERROR(INDEX(Unidades!$C$5:$C$104,MATCH(A19&amp;"|"&amp;B19,Unidades!$H$5:$H$104,0)),"Conferir cadastro"))</f>
        <v/>
      </c>
      <c r="E19" s="6">
        <f>IF(OR(A19="",C19=""),"",IFERROR(INDEX(Premissas!$D$5:$D$104,MATCH(A19&amp;"|"&amp;TEXT(C19,"yyyymmdd"),Premissas!$M$5:$M$104,0)),"Conferir período"))</f>
        <v/>
      </c>
      <c r="F19" s="17">
        <f>IF(OR(A19="",B19="",C19=""),"",IFERROR(IF(INDEX(Unidades!$F$5:$F$104,MATCH(A19&amp;"|"&amp;B19,Unidades!$H$5:$H$104,0))&lt;&gt;"Ativa","",IF(E19="Fração ideal",INDEX(Unidades!$E$5:$E$104,MATCH(A19&amp;"|"&amp;B19,Unidades!$H$5:$H$104,0))/INDEX(Premissas!$N$5:$N$104,MATCH(A19&amp;"|"&amp;TEXT(C19,"yyyymmdd"),Premissas!$M$5:$M$104,0)),IF(E19="Área",INDEX(Unidades!$D$5:$D$104,MATCH(A19&amp;"|"&amp;B19,Unidades!$H$5:$H$104,0))/INDEX(Premissas!$N$5:$N$104,MATCH(A19&amp;"|"&amp;TEXT(C19,"yyyymmdd"),Premissas!$M$5:$M$104,0)),IF(E19="Igualitário",1/INDEX(Premissas!$N$5:$N$104,MATCH(A19&amp;"|"&amp;TEXT(C19,"yyyymmdd"),Premissas!$M$5:$M$104,0)),"")))),""))</f>
        <v/>
      </c>
      <c r="G19" s="18">
        <f>IF(F19="","",IFERROR(F19*INDEX(Premissas!$C$5:$C$104,MATCH(A19&amp;"|"&amp;TEXT(C19,"yyyymmdd"),Premissas!$M$5:$M$104,0)),""))</f>
        <v/>
      </c>
      <c r="H19" s="19">
        <f>IF(OR(A19="",C19=""),"",IFERROR(INDEX(Premissas!$E$5:$E$104,MATCH(A19&amp;"|"&amp;TEXT(C19,"yyyymmdd"),Premissas!$M$5:$M$104,0)),""))</f>
        <v/>
      </c>
      <c r="I19" s="18">
        <f>IF(OR(G19="",H19=""),"",IFERROR(G19/H19,""))</f>
        <v/>
      </c>
      <c r="J19" s="34">
        <f>IF(OR(A19="",C19=""),"",IFERROR(INDEX(Premissas!$F$5:$F$104,MATCH(A19&amp;"|"&amp;TEXT(C19,"yyyymmdd"),Premissas!$M$5:$M$104,0)),""))</f>
        <v/>
      </c>
      <c r="K19" s="15" t="n"/>
      <c r="L19" s="21" t="n"/>
    </row>
    <row r="20" ht="21" customHeight="1">
      <c r="A20" s="15" t="n"/>
      <c r="B20" s="15" t="n"/>
      <c r="C20" s="33" t="n"/>
      <c r="D20" s="10">
        <f>IF(OR(A20="",B20=""),"",IFERROR(INDEX(Unidades!$C$5:$C$104,MATCH(A20&amp;"|"&amp;B20,Unidades!$H$5:$H$104,0)),"Conferir cadastro"))</f>
        <v/>
      </c>
      <c r="E20" s="10">
        <f>IF(OR(A20="",C20=""),"",IFERROR(INDEX(Premissas!$D$5:$D$104,MATCH(A20&amp;"|"&amp;TEXT(C20,"yyyymmdd"),Premissas!$M$5:$M$104,0)),"Conferir período"))</f>
        <v/>
      </c>
      <c r="F20" s="22">
        <f>IF(OR(A20="",B20="",C20=""),"",IFERROR(IF(INDEX(Unidades!$F$5:$F$104,MATCH(A20&amp;"|"&amp;B20,Unidades!$H$5:$H$104,0))&lt;&gt;"Ativa","",IF(E20="Fração ideal",INDEX(Unidades!$E$5:$E$104,MATCH(A20&amp;"|"&amp;B20,Unidades!$H$5:$H$104,0))/INDEX(Premissas!$N$5:$N$104,MATCH(A20&amp;"|"&amp;TEXT(C20,"yyyymmdd"),Premissas!$M$5:$M$104,0)),IF(E20="Área",INDEX(Unidades!$D$5:$D$104,MATCH(A20&amp;"|"&amp;B20,Unidades!$H$5:$H$104,0))/INDEX(Premissas!$N$5:$N$104,MATCH(A20&amp;"|"&amp;TEXT(C20,"yyyymmdd"),Premissas!$M$5:$M$104,0)),IF(E20="Igualitário",1/INDEX(Premissas!$N$5:$N$104,MATCH(A20&amp;"|"&amp;TEXT(C20,"yyyymmdd"),Premissas!$M$5:$M$104,0)),"")))),""))</f>
        <v/>
      </c>
      <c r="G20" s="23">
        <f>IF(F20="","",IFERROR(F20*INDEX(Premissas!$C$5:$C$104,MATCH(A20&amp;"|"&amp;TEXT(C20,"yyyymmdd"),Premissas!$M$5:$M$104,0)),""))</f>
        <v/>
      </c>
      <c r="H20" s="24">
        <f>IF(OR(A20="",C20=""),"",IFERROR(INDEX(Premissas!$E$5:$E$104,MATCH(A20&amp;"|"&amp;TEXT(C20,"yyyymmdd"),Premissas!$M$5:$M$104,0)),""))</f>
        <v/>
      </c>
      <c r="I20" s="23">
        <f>IF(OR(G20="",H20=""),"",IFERROR(G20/H20,""))</f>
        <v/>
      </c>
      <c r="J20" s="35">
        <f>IF(OR(A20="",C20=""),"",IFERROR(INDEX(Premissas!$F$5:$F$104,MATCH(A20&amp;"|"&amp;TEXT(C20,"yyyymmdd"),Premissas!$M$5:$M$104,0)),""))</f>
        <v/>
      </c>
      <c r="K20" s="15" t="n"/>
      <c r="L20" s="21" t="n"/>
    </row>
    <row r="21" ht="21" customHeight="1">
      <c r="A21" s="15" t="n"/>
      <c r="B21" s="15" t="n"/>
      <c r="C21" s="33" t="n"/>
      <c r="D21" s="6">
        <f>IF(OR(A21="",B21=""),"",IFERROR(INDEX(Unidades!$C$5:$C$104,MATCH(A21&amp;"|"&amp;B21,Unidades!$H$5:$H$104,0)),"Conferir cadastro"))</f>
        <v/>
      </c>
      <c r="E21" s="6">
        <f>IF(OR(A21="",C21=""),"",IFERROR(INDEX(Premissas!$D$5:$D$104,MATCH(A21&amp;"|"&amp;TEXT(C21,"yyyymmdd"),Premissas!$M$5:$M$104,0)),"Conferir período"))</f>
        <v/>
      </c>
      <c r="F21" s="17">
        <f>IF(OR(A21="",B21="",C21=""),"",IFERROR(IF(INDEX(Unidades!$F$5:$F$104,MATCH(A21&amp;"|"&amp;B21,Unidades!$H$5:$H$104,0))&lt;&gt;"Ativa","",IF(E21="Fração ideal",INDEX(Unidades!$E$5:$E$104,MATCH(A21&amp;"|"&amp;B21,Unidades!$H$5:$H$104,0))/INDEX(Premissas!$N$5:$N$104,MATCH(A21&amp;"|"&amp;TEXT(C21,"yyyymmdd"),Premissas!$M$5:$M$104,0)),IF(E21="Área",INDEX(Unidades!$D$5:$D$104,MATCH(A21&amp;"|"&amp;B21,Unidades!$H$5:$H$104,0))/INDEX(Premissas!$N$5:$N$104,MATCH(A21&amp;"|"&amp;TEXT(C21,"yyyymmdd"),Premissas!$M$5:$M$104,0)),IF(E21="Igualitário",1/INDEX(Premissas!$N$5:$N$104,MATCH(A21&amp;"|"&amp;TEXT(C21,"yyyymmdd"),Premissas!$M$5:$M$104,0)),"")))),""))</f>
        <v/>
      </c>
      <c r="G21" s="18">
        <f>IF(F21="","",IFERROR(F21*INDEX(Premissas!$C$5:$C$104,MATCH(A21&amp;"|"&amp;TEXT(C21,"yyyymmdd"),Premissas!$M$5:$M$104,0)),""))</f>
        <v/>
      </c>
      <c r="H21" s="19">
        <f>IF(OR(A21="",C21=""),"",IFERROR(INDEX(Premissas!$E$5:$E$104,MATCH(A21&amp;"|"&amp;TEXT(C21,"yyyymmdd"),Premissas!$M$5:$M$104,0)),""))</f>
        <v/>
      </c>
      <c r="I21" s="18">
        <f>IF(OR(G21="",H21=""),"",IFERROR(G21/H21,""))</f>
        <v/>
      </c>
      <c r="J21" s="34">
        <f>IF(OR(A21="",C21=""),"",IFERROR(INDEX(Premissas!$F$5:$F$104,MATCH(A21&amp;"|"&amp;TEXT(C21,"yyyymmdd"),Premissas!$M$5:$M$104,0)),""))</f>
        <v/>
      </c>
      <c r="K21" s="15" t="n"/>
      <c r="L21" s="21" t="n"/>
    </row>
    <row r="22" ht="21" customHeight="1">
      <c r="A22" s="15" t="n"/>
      <c r="B22" s="15" t="n"/>
      <c r="C22" s="33" t="n"/>
      <c r="D22" s="10">
        <f>IF(OR(A22="",B22=""),"",IFERROR(INDEX(Unidades!$C$5:$C$104,MATCH(A22&amp;"|"&amp;B22,Unidades!$H$5:$H$104,0)),"Conferir cadastro"))</f>
        <v/>
      </c>
      <c r="E22" s="10">
        <f>IF(OR(A22="",C22=""),"",IFERROR(INDEX(Premissas!$D$5:$D$104,MATCH(A22&amp;"|"&amp;TEXT(C22,"yyyymmdd"),Premissas!$M$5:$M$104,0)),"Conferir período"))</f>
        <v/>
      </c>
      <c r="F22" s="22">
        <f>IF(OR(A22="",B22="",C22=""),"",IFERROR(IF(INDEX(Unidades!$F$5:$F$104,MATCH(A22&amp;"|"&amp;B22,Unidades!$H$5:$H$104,0))&lt;&gt;"Ativa","",IF(E22="Fração ideal",INDEX(Unidades!$E$5:$E$104,MATCH(A22&amp;"|"&amp;B22,Unidades!$H$5:$H$104,0))/INDEX(Premissas!$N$5:$N$104,MATCH(A22&amp;"|"&amp;TEXT(C22,"yyyymmdd"),Premissas!$M$5:$M$104,0)),IF(E22="Área",INDEX(Unidades!$D$5:$D$104,MATCH(A22&amp;"|"&amp;B22,Unidades!$H$5:$H$104,0))/INDEX(Premissas!$N$5:$N$104,MATCH(A22&amp;"|"&amp;TEXT(C22,"yyyymmdd"),Premissas!$M$5:$M$104,0)),IF(E22="Igualitário",1/INDEX(Premissas!$N$5:$N$104,MATCH(A22&amp;"|"&amp;TEXT(C22,"yyyymmdd"),Premissas!$M$5:$M$104,0)),"")))),""))</f>
        <v/>
      </c>
      <c r="G22" s="23">
        <f>IF(F22="","",IFERROR(F22*INDEX(Premissas!$C$5:$C$104,MATCH(A22&amp;"|"&amp;TEXT(C22,"yyyymmdd"),Premissas!$M$5:$M$104,0)),""))</f>
        <v/>
      </c>
      <c r="H22" s="24">
        <f>IF(OR(A22="",C22=""),"",IFERROR(INDEX(Premissas!$E$5:$E$104,MATCH(A22&amp;"|"&amp;TEXT(C22,"yyyymmdd"),Premissas!$M$5:$M$104,0)),""))</f>
        <v/>
      </c>
      <c r="I22" s="23">
        <f>IF(OR(G22="",H22=""),"",IFERROR(G22/H22,""))</f>
        <v/>
      </c>
      <c r="J22" s="35">
        <f>IF(OR(A22="",C22=""),"",IFERROR(INDEX(Premissas!$F$5:$F$104,MATCH(A22&amp;"|"&amp;TEXT(C22,"yyyymmdd"),Premissas!$M$5:$M$104,0)),""))</f>
        <v/>
      </c>
      <c r="K22" s="15" t="n"/>
      <c r="L22" s="21" t="n"/>
    </row>
    <row r="23" ht="21" customHeight="1">
      <c r="A23" s="15" t="n"/>
      <c r="B23" s="15" t="n"/>
      <c r="C23" s="33" t="n"/>
      <c r="D23" s="6">
        <f>IF(OR(A23="",B23=""),"",IFERROR(INDEX(Unidades!$C$5:$C$104,MATCH(A23&amp;"|"&amp;B23,Unidades!$H$5:$H$104,0)),"Conferir cadastro"))</f>
        <v/>
      </c>
      <c r="E23" s="6">
        <f>IF(OR(A23="",C23=""),"",IFERROR(INDEX(Premissas!$D$5:$D$104,MATCH(A23&amp;"|"&amp;TEXT(C23,"yyyymmdd"),Premissas!$M$5:$M$104,0)),"Conferir período"))</f>
        <v/>
      </c>
      <c r="F23" s="17">
        <f>IF(OR(A23="",B23="",C23=""),"",IFERROR(IF(INDEX(Unidades!$F$5:$F$104,MATCH(A23&amp;"|"&amp;B23,Unidades!$H$5:$H$104,0))&lt;&gt;"Ativa","",IF(E23="Fração ideal",INDEX(Unidades!$E$5:$E$104,MATCH(A23&amp;"|"&amp;B23,Unidades!$H$5:$H$104,0))/INDEX(Premissas!$N$5:$N$104,MATCH(A23&amp;"|"&amp;TEXT(C23,"yyyymmdd"),Premissas!$M$5:$M$104,0)),IF(E23="Área",INDEX(Unidades!$D$5:$D$104,MATCH(A23&amp;"|"&amp;B23,Unidades!$H$5:$H$104,0))/INDEX(Premissas!$N$5:$N$104,MATCH(A23&amp;"|"&amp;TEXT(C23,"yyyymmdd"),Premissas!$M$5:$M$104,0)),IF(E23="Igualitário",1/INDEX(Premissas!$N$5:$N$104,MATCH(A23&amp;"|"&amp;TEXT(C23,"yyyymmdd"),Premissas!$M$5:$M$104,0)),"")))),""))</f>
        <v/>
      </c>
      <c r="G23" s="18">
        <f>IF(F23="","",IFERROR(F23*INDEX(Premissas!$C$5:$C$104,MATCH(A23&amp;"|"&amp;TEXT(C23,"yyyymmdd"),Premissas!$M$5:$M$104,0)),""))</f>
        <v/>
      </c>
      <c r="H23" s="19">
        <f>IF(OR(A23="",C23=""),"",IFERROR(INDEX(Premissas!$E$5:$E$104,MATCH(A23&amp;"|"&amp;TEXT(C23,"yyyymmdd"),Premissas!$M$5:$M$104,0)),""))</f>
        <v/>
      </c>
      <c r="I23" s="18">
        <f>IF(OR(G23="",H23=""),"",IFERROR(G23/H23,""))</f>
        <v/>
      </c>
      <c r="J23" s="34">
        <f>IF(OR(A23="",C23=""),"",IFERROR(INDEX(Premissas!$F$5:$F$104,MATCH(A23&amp;"|"&amp;TEXT(C23,"yyyymmdd"),Premissas!$M$5:$M$104,0)),""))</f>
        <v/>
      </c>
      <c r="K23" s="15" t="n"/>
      <c r="L23" s="21" t="n"/>
    </row>
    <row r="24" ht="21" customHeight="1">
      <c r="A24" s="15" t="n"/>
      <c r="B24" s="15" t="n"/>
      <c r="C24" s="33" t="n"/>
      <c r="D24" s="10">
        <f>IF(OR(A24="",B24=""),"",IFERROR(INDEX(Unidades!$C$5:$C$104,MATCH(A24&amp;"|"&amp;B24,Unidades!$H$5:$H$104,0)),"Conferir cadastro"))</f>
        <v/>
      </c>
      <c r="E24" s="10">
        <f>IF(OR(A24="",C24=""),"",IFERROR(INDEX(Premissas!$D$5:$D$104,MATCH(A24&amp;"|"&amp;TEXT(C24,"yyyymmdd"),Premissas!$M$5:$M$104,0)),"Conferir período"))</f>
        <v/>
      </c>
      <c r="F24" s="22">
        <f>IF(OR(A24="",B24="",C24=""),"",IFERROR(IF(INDEX(Unidades!$F$5:$F$104,MATCH(A24&amp;"|"&amp;B24,Unidades!$H$5:$H$104,0))&lt;&gt;"Ativa","",IF(E24="Fração ideal",INDEX(Unidades!$E$5:$E$104,MATCH(A24&amp;"|"&amp;B24,Unidades!$H$5:$H$104,0))/INDEX(Premissas!$N$5:$N$104,MATCH(A24&amp;"|"&amp;TEXT(C24,"yyyymmdd"),Premissas!$M$5:$M$104,0)),IF(E24="Área",INDEX(Unidades!$D$5:$D$104,MATCH(A24&amp;"|"&amp;B24,Unidades!$H$5:$H$104,0))/INDEX(Premissas!$N$5:$N$104,MATCH(A24&amp;"|"&amp;TEXT(C24,"yyyymmdd"),Premissas!$M$5:$M$104,0)),IF(E24="Igualitário",1/INDEX(Premissas!$N$5:$N$104,MATCH(A24&amp;"|"&amp;TEXT(C24,"yyyymmdd"),Premissas!$M$5:$M$104,0)),"")))),""))</f>
        <v/>
      </c>
      <c r="G24" s="23">
        <f>IF(F24="","",IFERROR(F24*INDEX(Premissas!$C$5:$C$104,MATCH(A24&amp;"|"&amp;TEXT(C24,"yyyymmdd"),Premissas!$M$5:$M$104,0)),""))</f>
        <v/>
      </c>
      <c r="H24" s="24">
        <f>IF(OR(A24="",C24=""),"",IFERROR(INDEX(Premissas!$E$5:$E$104,MATCH(A24&amp;"|"&amp;TEXT(C24,"yyyymmdd"),Premissas!$M$5:$M$104,0)),""))</f>
        <v/>
      </c>
      <c r="I24" s="23">
        <f>IF(OR(G24="",H24=""),"",IFERROR(G24/H24,""))</f>
        <v/>
      </c>
      <c r="J24" s="35">
        <f>IF(OR(A24="",C24=""),"",IFERROR(INDEX(Premissas!$F$5:$F$104,MATCH(A24&amp;"|"&amp;TEXT(C24,"yyyymmdd"),Premissas!$M$5:$M$104,0)),""))</f>
        <v/>
      </c>
      <c r="K24" s="15" t="n"/>
      <c r="L24" s="21" t="n"/>
    </row>
    <row r="25" ht="21" customHeight="1">
      <c r="A25" s="15" t="n"/>
      <c r="B25" s="15" t="n"/>
      <c r="C25" s="33" t="n"/>
      <c r="D25" s="6">
        <f>IF(OR(A25="",B25=""),"",IFERROR(INDEX(Unidades!$C$5:$C$104,MATCH(A25&amp;"|"&amp;B25,Unidades!$H$5:$H$104,0)),"Conferir cadastro"))</f>
        <v/>
      </c>
      <c r="E25" s="6">
        <f>IF(OR(A25="",C25=""),"",IFERROR(INDEX(Premissas!$D$5:$D$104,MATCH(A25&amp;"|"&amp;TEXT(C25,"yyyymmdd"),Premissas!$M$5:$M$104,0)),"Conferir período"))</f>
        <v/>
      </c>
      <c r="F25" s="17">
        <f>IF(OR(A25="",B25="",C25=""),"",IFERROR(IF(INDEX(Unidades!$F$5:$F$104,MATCH(A25&amp;"|"&amp;B25,Unidades!$H$5:$H$104,0))&lt;&gt;"Ativa","",IF(E25="Fração ideal",INDEX(Unidades!$E$5:$E$104,MATCH(A25&amp;"|"&amp;B25,Unidades!$H$5:$H$104,0))/INDEX(Premissas!$N$5:$N$104,MATCH(A25&amp;"|"&amp;TEXT(C25,"yyyymmdd"),Premissas!$M$5:$M$104,0)),IF(E25="Área",INDEX(Unidades!$D$5:$D$104,MATCH(A25&amp;"|"&amp;B25,Unidades!$H$5:$H$104,0))/INDEX(Premissas!$N$5:$N$104,MATCH(A25&amp;"|"&amp;TEXT(C25,"yyyymmdd"),Premissas!$M$5:$M$104,0)),IF(E25="Igualitário",1/INDEX(Premissas!$N$5:$N$104,MATCH(A25&amp;"|"&amp;TEXT(C25,"yyyymmdd"),Premissas!$M$5:$M$104,0)),"")))),""))</f>
        <v/>
      </c>
      <c r="G25" s="18">
        <f>IF(F25="","",IFERROR(F25*INDEX(Premissas!$C$5:$C$104,MATCH(A25&amp;"|"&amp;TEXT(C25,"yyyymmdd"),Premissas!$M$5:$M$104,0)),""))</f>
        <v/>
      </c>
      <c r="H25" s="19">
        <f>IF(OR(A25="",C25=""),"",IFERROR(INDEX(Premissas!$E$5:$E$104,MATCH(A25&amp;"|"&amp;TEXT(C25,"yyyymmdd"),Premissas!$M$5:$M$104,0)),""))</f>
        <v/>
      </c>
      <c r="I25" s="18">
        <f>IF(OR(G25="",H25=""),"",IFERROR(G25/H25,""))</f>
        <v/>
      </c>
      <c r="J25" s="34">
        <f>IF(OR(A25="",C25=""),"",IFERROR(INDEX(Premissas!$F$5:$F$104,MATCH(A25&amp;"|"&amp;TEXT(C25,"yyyymmdd"),Premissas!$M$5:$M$104,0)),""))</f>
        <v/>
      </c>
      <c r="K25" s="15" t="n"/>
      <c r="L25" s="21" t="n"/>
    </row>
    <row r="26" ht="21" customHeight="1">
      <c r="A26" s="15" t="n"/>
      <c r="B26" s="15" t="n"/>
      <c r="C26" s="33" t="n"/>
      <c r="D26" s="10">
        <f>IF(OR(A26="",B26=""),"",IFERROR(INDEX(Unidades!$C$5:$C$104,MATCH(A26&amp;"|"&amp;B26,Unidades!$H$5:$H$104,0)),"Conferir cadastro"))</f>
        <v/>
      </c>
      <c r="E26" s="10">
        <f>IF(OR(A26="",C26=""),"",IFERROR(INDEX(Premissas!$D$5:$D$104,MATCH(A26&amp;"|"&amp;TEXT(C26,"yyyymmdd"),Premissas!$M$5:$M$104,0)),"Conferir período"))</f>
        <v/>
      </c>
      <c r="F26" s="22">
        <f>IF(OR(A26="",B26="",C26=""),"",IFERROR(IF(INDEX(Unidades!$F$5:$F$104,MATCH(A26&amp;"|"&amp;B26,Unidades!$H$5:$H$104,0))&lt;&gt;"Ativa","",IF(E26="Fração ideal",INDEX(Unidades!$E$5:$E$104,MATCH(A26&amp;"|"&amp;B26,Unidades!$H$5:$H$104,0))/INDEX(Premissas!$N$5:$N$104,MATCH(A26&amp;"|"&amp;TEXT(C26,"yyyymmdd"),Premissas!$M$5:$M$104,0)),IF(E26="Área",INDEX(Unidades!$D$5:$D$104,MATCH(A26&amp;"|"&amp;B26,Unidades!$H$5:$H$104,0))/INDEX(Premissas!$N$5:$N$104,MATCH(A26&amp;"|"&amp;TEXT(C26,"yyyymmdd"),Premissas!$M$5:$M$104,0)),IF(E26="Igualitário",1/INDEX(Premissas!$N$5:$N$104,MATCH(A26&amp;"|"&amp;TEXT(C26,"yyyymmdd"),Premissas!$M$5:$M$104,0)),"")))),""))</f>
        <v/>
      </c>
      <c r="G26" s="23">
        <f>IF(F26="","",IFERROR(F26*INDEX(Premissas!$C$5:$C$104,MATCH(A26&amp;"|"&amp;TEXT(C26,"yyyymmdd"),Premissas!$M$5:$M$104,0)),""))</f>
        <v/>
      </c>
      <c r="H26" s="24">
        <f>IF(OR(A26="",C26=""),"",IFERROR(INDEX(Premissas!$E$5:$E$104,MATCH(A26&amp;"|"&amp;TEXT(C26,"yyyymmdd"),Premissas!$M$5:$M$104,0)),""))</f>
        <v/>
      </c>
      <c r="I26" s="23">
        <f>IF(OR(G26="",H26=""),"",IFERROR(G26/H26,""))</f>
        <v/>
      </c>
      <c r="J26" s="35">
        <f>IF(OR(A26="",C26=""),"",IFERROR(INDEX(Premissas!$F$5:$F$104,MATCH(A26&amp;"|"&amp;TEXT(C26,"yyyymmdd"),Premissas!$M$5:$M$104,0)),""))</f>
        <v/>
      </c>
      <c r="K26" s="15" t="n"/>
      <c r="L26" s="21" t="n"/>
    </row>
    <row r="27" ht="21" customHeight="1">
      <c r="A27" s="15" t="n"/>
      <c r="B27" s="15" t="n"/>
      <c r="C27" s="33" t="n"/>
      <c r="D27" s="6">
        <f>IF(OR(A27="",B27=""),"",IFERROR(INDEX(Unidades!$C$5:$C$104,MATCH(A27&amp;"|"&amp;B27,Unidades!$H$5:$H$104,0)),"Conferir cadastro"))</f>
        <v/>
      </c>
      <c r="E27" s="6">
        <f>IF(OR(A27="",C27=""),"",IFERROR(INDEX(Premissas!$D$5:$D$104,MATCH(A27&amp;"|"&amp;TEXT(C27,"yyyymmdd"),Premissas!$M$5:$M$104,0)),"Conferir período"))</f>
        <v/>
      </c>
      <c r="F27" s="17">
        <f>IF(OR(A27="",B27="",C27=""),"",IFERROR(IF(INDEX(Unidades!$F$5:$F$104,MATCH(A27&amp;"|"&amp;B27,Unidades!$H$5:$H$104,0))&lt;&gt;"Ativa","",IF(E27="Fração ideal",INDEX(Unidades!$E$5:$E$104,MATCH(A27&amp;"|"&amp;B27,Unidades!$H$5:$H$104,0))/INDEX(Premissas!$N$5:$N$104,MATCH(A27&amp;"|"&amp;TEXT(C27,"yyyymmdd"),Premissas!$M$5:$M$104,0)),IF(E27="Área",INDEX(Unidades!$D$5:$D$104,MATCH(A27&amp;"|"&amp;B27,Unidades!$H$5:$H$104,0))/INDEX(Premissas!$N$5:$N$104,MATCH(A27&amp;"|"&amp;TEXT(C27,"yyyymmdd"),Premissas!$M$5:$M$104,0)),IF(E27="Igualitário",1/INDEX(Premissas!$N$5:$N$104,MATCH(A27&amp;"|"&amp;TEXT(C27,"yyyymmdd"),Premissas!$M$5:$M$104,0)),"")))),""))</f>
        <v/>
      </c>
      <c r="G27" s="18">
        <f>IF(F27="","",IFERROR(F27*INDEX(Premissas!$C$5:$C$104,MATCH(A27&amp;"|"&amp;TEXT(C27,"yyyymmdd"),Premissas!$M$5:$M$104,0)),""))</f>
        <v/>
      </c>
      <c r="H27" s="19">
        <f>IF(OR(A27="",C27=""),"",IFERROR(INDEX(Premissas!$E$5:$E$104,MATCH(A27&amp;"|"&amp;TEXT(C27,"yyyymmdd"),Premissas!$M$5:$M$104,0)),""))</f>
        <v/>
      </c>
      <c r="I27" s="18">
        <f>IF(OR(G27="",H27=""),"",IFERROR(G27/H27,""))</f>
        <v/>
      </c>
      <c r="J27" s="34">
        <f>IF(OR(A27="",C27=""),"",IFERROR(INDEX(Premissas!$F$5:$F$104,MATCH(A27&amp;"|"&amp;TEXT(C27,"yyyymmdd"),Premissas!$M$5:$M$104,0)),""))</f>
        <v/>
      </c>
      <c r="K27" s="15" t="n"/>
      <c r="L27" s="21" t="n"/>
    </row>
    <row r="28" ht="21" customHeight="1">
      <c r="A28" s="15" t="n"/>
      <c r="B28" s="15" t="n"/>
      <c r="C28" s="33" t="n"/>
      <c r="D28" s="10">
        <f>IF(OR(A28="",B28=""),"",IFERROR(INDEX(Unidades!$C$5:$C$104,MATCH(A28&amp;"|"&amp;B28,Unidades!$H$5:$H$104,0)),"Conferir cadastro"))</f>
        <v/>
      </c>
      <c r="E28" s="10">
        <f>IF(OR(A28="",C28=""),"",IFERROR(INDEX(Premissas!$D$5:$D$104,MATCH(A28&amp;"|"&amp;TEXT(C28,"yyyymmdd"),Premissas!$M$5:$M$104,0)),"Conferir período"))</f>
        <v/>
      </c>
      <c r="F28" s="22">
        <f>IF(OR(A28="",B28="",C28=""),"",IFERROR(IF(INDEX(Unidades!$F$5:$F$104,MATCH(A28&amp;"|"&amp;B28,Unidades!$H$5:$H$104,0))&lt;&gt;"Ativa","",IF(E28="Fração ideal",INDEX(Unidades!$E$5:$E$104,MATCH(A28&amp;"|"&amp;B28,Unidades!$H$5:$H$104,0))/INDEX(Premissas!$N$5:$N$104,MATCH(A28&amp;"|"&amp;TEXT(C28,"yyyymmdd"),Premissas!$M$5:$M$104,0)),IF(E28="Área",INDEX(Unidades!$D$5:$D$104,MATCH(A28&amp;"|"&amp;B28,Unidades!$H$5:$H$104,0))/INDEX(Premissas!$N$5:$N$104,MATCH(A28&amp;"|"&amp;TEXT(C28,"yyyymmdd"),Premissas!$M$5:$M$104,0)),IF(E28="Igualitário",1/INDEX(Premissas!$N$5:$N$104,MATCH(A28&amp;"|"&amp;TEXT(C28,"yyyymmdd"),Premissas!$M$5:$M$104,0)),"")))),""))</f>
        <v/>
      </c>
      <c r="G28" s="23">
        <f>IF(F28="","",IFERROR(F28*INDEX(Premissas!$C$5:$C$104,MATCH(A28&amp;"|"&amp;TEXT(C28,"yyyymmdd"),Premissas!$M$5:$M$104,0)),""))</f>
        <v/>
      </c>
      <c r="H28" s="24">
        <f>IF(OR(A28="",C28=""),"",IFERROR(INDEX(Premissas!$E$5:$E$104,MATCH(A28&amp;"|"&amp;TEXT(C28,"yyyymmdd"),Premissas!$M$5:$M$104,0)),""))</f>
        <v/>
      </c>
      <c r="I28" s="23">
        <f>IF(OR(G28="",H28=""),"",IFERROR(G28/H28,""))</f>
        <v/>
      </c>
      <c r="J28" s="35">
        <f>IF(OR(A28="",C28=""),"",IFERROR(INDEX(Premissas!$F$5:$F$104,MATCH(A28&amp;"|"&amp;TEXT(C28,"yyyymmdd"),Premissas!$M$5:$M$104,0)),""))</f>
        <v/>
      </c>
      <c r="K28" s="15" t="n"/>
      <c r="L28" s="21" t="n"/>
    </row>
    <row r="29" ht="21" customHeight="1">
      <c r="A29" s="15" t="n"/>
      <c r="B29" s="15" t="n"/>
      <c r="C29" s="33" t="n"/>
      <c r="D29" s="6">
        <f>IF(OR(A29="",B29=""),"",IFERROR(INDEX(Unidades!$C$5:$C$104,MATCH(A29&amp;"|"&amp;B29,Unidades!$H$5:$H$104,0)),"Conferir cadastro"))</f>
        <v/>
      </c>
      <c r="E29" s="6">
        <f>IF(OR(A29="",C29=""),"",IFERROR(INDEX(Premissas!$D$5:$D$104,MATCH(A29&amp;"|"&amp;TEXT(C29,"yyyymmdd"),Premissas!$M$5:$M$104,0)),"Conferir período"))</f>
        <v/>
      </c>
      <c r="F29" s="17">
        <f>IF(OR(A29="",B29="",C29=""),"",IFERROR(IF(INDEX(Unidades!$F$5:$F$104,MATCH(A29&amp;"|"&amp;B29,Unidades!$H$5:$H$104,0))&lt;&gt;"Ativa","",IF(E29="Fração ideal",INDEX(Unidades!$E$5:$E$104,MATCH(A29&amp;"|"&amp;B29,Unidades!$H$5:$H$104,0))/INDEX(Premissas!$N$5:$N$104,MATCH(A29&amp;"|"&amp;TEXT(C29,"yyyymmdd"),Premissas!$M$5:$M$104,0)),IF(E29="Área",INDEX(Unidades!$D$5:$D$104,MATCH(A29&amp;"|"&amp;B29,Unidades!$H$5:$H$104,0))/INDEX(Premissas!$N$5:$N$104,MATCH(A29&amp;"|"&amp;TEXT(C29,"yyyymmdd"),Premissas!$M$5:$M$104,0)),IF(E29="Igualitário",1/INDEX(Premissas!$N$5:$N$104,MATCH(A29&amp;"|"&amp;TEXT(C29,"yyyymmdd"),Premissas!$M$5:$M$104,0)),"")))),""))</f>
        <v/>
      </c>
      <c r="G29" s="18">
        <f>IF(F29="","",IFERROR(F29*INDEX(Premissas!$C$5:$C$104,MATCH(A29&amp;"|"&amp;TEXT(C29,"yyyymmdd"),Premissas!$M$5:$M$104,0)),""))</f>
        <v/>
      </c>
      <c r="H29" s="19">
        <f>IF(OR(A29="",C29=""),"",IFERROR(INDEX(Premissas!$E$5:$E$104,MATCH(A29&amp;"|"&amp;TEXT(C29,"yyyymmdd"),Premissas!$M$5:$M$104,0)),""))</f>
        <v/>
      </c>
      <c r="I29" s="18">
        <f>IF(OR(G29="",H29=""),"",IFERROR(G29/H29,""))</f>
        <v/>
      </c>
      <c r="J29" s="34">
        <f>IF(OR(A29="",C29=""),"",IFERROR(INDEX(Premissas!$F$5:$F$104,MATCH(A29&amp;"|"&amp;TEXT(C29,"yyyymmdd"),Premissas!$M$5:$M$104,0)),""))</f>
        <v/>
      </c>
      <c r="K29" s="15" t="n"/>
      <c r="L29" s="21" t="n"/>
    </row>
    <row r="30" ht="21" customHeight="1">
      <c r="A30" s="15" t="n"/>
      <c r="B30" s="15" t="n"/>
      <c r="C30" s="33" t="n"/>
      <c r="D30" s="10">
        <f>IF(OR(A30="",B30=""),"",IFERROR(INDEX(Unidades!$C$5:$C$104,MATCH(A30&amp;"|"&amp;B30,Unidades!$H$5:$H$104,0)),"Conferir cadastro"))</f>
        <v/>
      </c>
      <c r="E30" s="10">
        <f>IF(OR(A30="",C30=""),"",IFERROR(INDEX(Premissas!$D$5:$D$104,MATCH(A30&amp;"|"&amp;TEXT(C30,"yyyymmdd"),Premissas!$M$5:$M$104,0)),"Conferir período"))</f>
        <v/>
      </c>
      <c r="F30" s="22">
        <f>IF(OR(A30="",B30="",C30=""),"",IFERROR(IF(INDEX(Unidades!$F$5:$F$104,MATCH(A30&amp;"|"&amp;B30,Unidades!$H$5:$H$104,0))&lt;&gt;"Ativa","",IF(E30="Fração ideal",INDEX(Unidades!$E$5:$E$104,MATCH(A30&amp;"|"&amp;B30,Unidades!$H$5:$H$104,0))/INDEX(Premissas!$N$5:$N$104,MATCH(A30&amp;"|"&amp;TEXT(C30,"yyyymmdd"),Premissas!$M$5:$M$104,0)),IF(E30="Área",INDEX(Unidades!$D$5:$D$104,MATCH(A30&amp;"|"&amp;B30,Unidades!$H$5:$H$104,0))/INDEX(Premissas!$N$5:$N$104,MATCH(A30&amp;"|"&amp;TEXT(C30,"yyyymmdd"),Premissas!$M$5:$M$104,0)),IF(E30="Igualitário",1/INDEX(Premissas!$N$5:$N$104,MATCH(A30&amp;"|"&amp;TEXT(C30,"yyyymmdd"),Premissas!$M$5:$M$104,0)),"")))),""))</f>
        <v/>
      </c>
      <c r="G30" s="23">
        <f>IF(F30="","",IFERROR(F30*INDEX(Premissas!$C$5:$C$104,MATCH(A30&amp;"|"&amp;TEXT(C30,"yyyymmdd"),Premissas!$M$5:$M$104,0)),""))</f>
        <v/>
      </c>
      <c r="H30" s="24">
        <f>IF(OR(A30="",C30=""),"",IFERROR(INDEX(Premissas!$E$5:$E$104,MATCH(A30&amp;"|"&amp;TEXT(C30,"yyyymmdd"),Premissas!$M$5:$M$104,0)),""))</f>
        <v/>
      </c>
      <c r="I30" s="23">
        <f>IF(OR(G30="",H30=""),"",IFERROR(G30/H30,""))</f>
        <v/>
      </c>
      <c r="J30" s="35">
        <f>IF(OR(A30="",C30=""),"",IFERROR(INDEX(Premissas!$F$5:$F$104,MATCH(A30&amp;"|"&amp;TEXT(C30,"yyyymmdd"),Premissas!$M$5:$M$104,0)),""))</f>
        <v/>
      </c>
      <c r="K30" s="15" t="n"/>
      <c r="L30" s="21" t="n"/>
    </row>
    <row r="31" ht="21" customHeight="1">
      <c r="A31" s="15" t="n"/>
      <c r="B31" s="15" t="n"/>
      <c r="C31" s="33" t="n"/>
      <c r="D31" s="6">
        <f>IF(OR(A31="",B31=""),"",IFERROR(INDEX(Unidades!$C$5:$C$104,MATCH(A31&amp;"|"&amp;B31,Unidades!$H$5:$H$104,0)),"Conferir cadastro"))</f>
        <v/>
      </c>
      <c r="E31" s="6">
        <f>IF(OR(A31="",C31=""),"",IFERROR(INDEX(Premissas!$D$5:$D$104,MATCH(A31&amp;"|"&amp;TEXT(C31,"yyyymmdd"),Premissas!$M$5:$M$104,0)),"Conferir período"))</f>
        <v/>
      </c>
      <c r="F31" s="17">
        <f>IF(OR(A31="",B31="",C31=""),"",IFERROR(IF(INDEX(Unidades!$F$5:$F$104,MATCH(A31&amp;"|"&amp;B31,Unidades!$H$5:$H$104,0))&lt;&gt;"Ativa","",IF(E31="Fração ideal",INDEX(Unidades!$E$5:$E$104,MATCH(A31&amp;"|"&amp;B31,Unidades!$H$5:$H$104,0))/INDEX(Premissas!$N$5:$N$104,MATCH(A31&amp;"|"&amp;TEXT(C31,"yyyymmdd"),Premissas!$M$5:$M$104,0)),IF(E31="Área",INDEX(Unidades!$D$5:$D$104,MATCH(A31&amp;"|"&amp;B31,Unidades!$H$5:$H$104,0))/INDEX(Premissas!$N$5:$N$104,MATCH(A31&amp;"|"&amp;TEXT(C31,"yyyymmdd"),Premissas!$M$5:$M$104,0)),IF(E31="Igualitário",1/INDEX(Premissas!$N$5:$N$104,MATCH(A31&amp;"|"&amp;TEXT(C31,"yyyymmdd"),Premissas!$M$5:$M$104,0)),"")))),""))</f>
        <v/>
      </c>
      <c r="G31" s="18">
        <f>IF(F31="","",IFERROR(F31*INDEX(Premissas!$C$5:$C$104,MATCH(A31&amp;"|"&amp;TEXT(C31,"yyyymmdd"),Premissas!$M$5:$M$104,0)),""))</f>
        <v/>
      </c>
      <c r="H31" s="19">
        <f>IF(OR(A31="",C31=""),"",IFERROR(INDEX(Premissas!$E$5:$E$104,MATCH(A31&amp;"|"&amp;TEXT(C31,"yyyymmdd"),Premissas!$M$5:$M$104,0)),""))</f>
        <v/>
      </c>
      <c r="I31" s="18">
        <f>IF(OR(G31="",H31=""),"",IFERROR(G31/H31,""))</f>
        <v/>
      </c>
      <c r="J31" s="34">
        <f>IF(OR(A31="",C31=""),"",IFERROR(INDEX(Premissas!$F$5:$F$104,MATCH(A31&amp;"|"&amp;TEXT(C31,"yyyymmdd"),Premissas!$M$5:$M$104,0)),""))</f>
        <v/>
      </c>
      <c r="K31" s="15" t="n"/>
      <c r="L31" s="21" t="n"/>
    </row>
    <row r="32" ht="21" customHeight="1">
      <c r="A32" s="15" t="n"/>
      <c r="B32" s="15" t="n"/>
      <c r="C32" s="33" t="n"/>
      <c r="D32" s="10">
        <f>IF(OR(A32="",B32=""),"",IFERROR(INDEX(Unidades!$C$5:$C$104,MATCH(A32&amp;"|"&amp;B32,Unidades!$H$5:$H$104,0)),"Conferir cadastro"))</f>
        <v/>
      </c>
      <c r="E32" s="10">
        <f>IF(OR(A32="",C32=""),"",IFERROR(INDEX(Premissas!$D$5:$D$104,MATCH(A32&amp;"|"&amp;TEXT(C32,"yyyymmdd"),Premissas!$M$5:$M$104,0)),"Conferir período"))</f>
        <v/>
      </c>
      <c r="F32" s="22">
        <f>IF(OR(A32="",B32="",C32=""),"",IFERROR(IF(INDEX(Unidades!$F$5:$F$104,MATCH(A32&amp;"|"&amp;B32,Unidades!$H$5:$H$104,0))&lt;&gt;"Ativa","",IF(E32="Fração ideal",INDEX(Unidades!$E$5:$E$104,MATCH(A32&amp;"|"&amp;B32,Unidades!$H$5:$H$104,0))/INDEX(Premissas!$N$5:$N$104,MATCH(A32&amp;"|"&amp;TEXT(C32,"yyyymmdd"),Premissas!$M$5:$M$104,0)),IF(E32="Área",INDEX(Unidades!$D$5:$D$104,MATCH(A32&amp;"|"&amp;B32,Unidades!$H$5:$H$104,0))/INDEX(Premissas!$N$5:$N$104,MATCH(A32&amp;"|"&amp;TEXT(C32,"yyyymmdd"),Premissas!$M$5:$M$104,0)),IF(E32="Igualitário",1/INDEX(Premissas!$N$5:$N$104,MATCH(A32&amp;"|"&amp;TEXT(C32,"yyyymmdd"),Premissas!$M$5:$M$104,0)),"")))),""))</f>
        <v/>
      </c>
      <c r="G32" s="23">
        <f>IF(F32="","",IFERROR(F32*INDEX(Premissas!$C$5:$C$104,MATCH(A32&amp;"|"&amp;TEXT(C32,"yyyymmdd"),Premissas!$M$5:$M$104,0)),""))</f>
        <v/>
      </c>
      <c r="H32" s="24">
        <f>IF(OR(A32="",C32=""),"",IFERROR(INDEX(Premissas!$E$5:$E$104,MATCH(A32&amp;"|"&amp;TEXT(C32,"yyyymmdd"),Premissas!$M$5:$M$104,0)),""))</f>
        <v/>
      </c>
      <c r="I32" s="23">
        <f>IF(OR(G32="",H32=""),"",IFERROR(G32/H32,""))</f>
        <v/>
      </c>
      <c r="J32" s="35">
        <f>IF(OR(A32="",C32=""),"",IFERROR(INDEX(Premissas!$F$5:$F$104,MATCH(A32&amp;"|"&amp;TEXT(C32,"yyyymmdd"),Premissas!$M$5:$M$104,0)),""))</f>
        <v/>
      </c>
      <c r="K32" s="15" t="n"/>
      <c r="L32" s="21" t="n"/>
    </row>
    <row r="33" ht="21" customHeight="1">
      <c r="A33" s="15" t="n"/>
      <c r="B33" s="15" t="n"/>
      <c r="C33" s="33" t="n"/>
      <c r="D33" s="6">
        <f>IF(OR(A33="",B33=""),"",IFERROR(INDEX(Unidades!$C$5:$C$104,MATCH(A33&amp;"|"&amp;B33,Unidades!$H$5:$H$104,0)),"Conferir cadastro"))</f>
        <v/>
      </c>
      <c r="E33" s="6">
        <f>IF(OR(A33="",C33=""),"",IFERROR(INDEX(Premissas!$D$5:$D$104,MATCH(A33&amp;"|"&amp;TEXT(C33,"yyyymmdd"),Premissas!$M$5:$M$104,0)),"Conferir período"))</f>
        <v/>
      </c>
      <c r="F33" s="17">
        <f>IF(OR(A33="",B33="",C33=""),"",IFERROR(IF(INDEX(Unidades!$F$5:$F$104,MATCH(A33&amp;"|"&amp;B33,Unidades!$H$5:$H$104,0))&lt;&gt;"Ativa","",IF(E33="Fração ideal",INDEX(Unidades!$E$5:$E$104,MATCH(A33&amp;"|"&amp;B33,Unidades!$H$5:$H$104,0))/INDEX(Premissas!$N$5:$N$104,MATCH(A33&amp;"|"&amp;TEXT(C33,"yyyymmdd"),Premissas!$M$5:$M$104,0)),IF(E33="Área",INDEX(Unidades!$D$5:$D$104,MATCH(A33&amp;"|"&amp;B33,Unidades!$H$5:$H$104,0))/INDEX(Premissas!$N$5:$N$104,MATCH(A33&amp;"|"&amp;TEXT(C33,"yyyymmdd"),Premissas!$M$5:$M$104,0)),IF(E33="Igualitário",1/INDEX(Premissas!$N$5:$N$104,MATCH(A33&amp;"|"&amp;TEXT(C33,"yyyymmdd"),Premissas!$M$5:$M$104,0)),"")))),""))</f>
        <v/>
      </c>
      <c r="G33" s="18">
        <f>IF(F33="","",IFERROR(F33*INDEX(Premissas!$C$5:$C$104,MATCH(A33&amp;"|"&amp;TEXT(C33,"yyyymmdd"),Premissas!$M$5:$M$104,0)),""))</f>
        <v/>
      </c>
      <c r="H33" s="19">
        <f>IF(OR(A33="",C33=""),"",IFERROR(INDEX(Premissas!$E$5:$E$104,MATCH(A33&amp;"|"&amp;TEXT(C33,"yyyymmdd"),Premissas!$M$5:$M$104,0)),""))</f>
        <v/>
      </c>
      <c r="I33" s="18">
        <f>IF(OR(G33="",H33=""),"",IFERROR(G33/H33,""))</f>
        <v/>
      </c>
      <c r="J33" s="34">
        <f>IF(OR(A33="",C33=""),"",IFERROR(INDEX(Premissas!$F$5:$F$104,MATCH(A33&amp;"|"&amp;TEXT(C33,"yyyymmdd"),Premissas!$M$5:$M$104,0)),""))</f>
        <v/>
      </c>
      <c r="K33" s="15" t="n"/>
      <c r="L33" s="21" t="n"/>
    </row>
    <row r="34" ht="21" customHeight="1">
      <c r="A34" s="15" t="n"/>
      <c r="B34" s="15" t="n"/>
      <c r="C34" s="33" t="n"/>
      <c r="D34" s="10">
        <f>IF(OR(A34="",B34=""),"",IFERROR(INDEX(Unidades!$C$5:$C$104,MATCH(A34&amp;"|"&amp;B34,Unidades!$H$5:$H$104,0)),"Conferir cadastro"))</f>
        <v/>
      </c>
      <c r="E34" s="10">
        <f>IF(OR(A34="",C34=""),"",IFERROR(INDEX(Premissas!$D$5:$D$104,MATCH(A34&amp;"|"&amp;TEXT(C34,"yyyymmdd"),Premissas!$M$5:$M$104,0)),"Conferir período"))</f>
        <v/>
      </c>
      <c r="F34" s="22">
        <f>IF(OR(A34="",B34="",C34=""),"",IFERROR(IF(INDEX(Unidades!$F$5:$F$104,MATCH(A34&amp;"|"&amp;B34,Unidades!$H$5:$H$104,0))&lt;&gt;"Ativa","",IF(E34="Fração ideal",INDEX(Unidades!$E$5:$E$104,MATCH(A34&amp;"|"&amp;B34,Unidades!$H$5:$H$104,0))/INDEX(Premissas!$N$5:$N$104,MATCH(A34&amp;"|"&amp;TEXT(C34,"yyyymmdd"),Premissas!$M$5:$M$104,0)),IF(E34="Área",INDEX(Unidades!$D$5:$D$104,MATCH(A34&amp;"|"&amp;B34,Unidades!$H$5:$H$104,0))/INDEX(Premissas!$N$5:$N$104,MATCH(A34&amp;"|"&amp;TEXT(C34,"yyyymmdd"),Premissas!$M$5:$M$104,0)),IF(E34="Igualitário",1/INDEX(Premissas!$N$5:$N$104,MATCH(A34&amp;"|"&amp;TEXT(C34,"yyyymmdd"),Premissas!$M$5:$M$104,0)),"")))),""))</f>
        <v/>
      </c>
      <c r="G34" s="23">
        <f>IF(F34="","",IFERROR(F34*INDEX(Premissas!$C$5:$C$104,MATCH(A34&amp;"|"&amp;TEXT(C34,"yyyymmdd"),Premissas!$M$5:$M$104,0)),""))</f>
        <v/>
      </c>
      <c r="H34" s="24">
        <f>IF(OR(A34="",C34=""),"",IFERROR(INDEX(Premissas!$E$5:$E$104,MATCH(A34&amp;"|"&amp;TEXT(C34,"yyyymmdd"),Premissas!$M$5:$M$104,0)),""))</f>
        <v/>
      </c>
      <c r="I34" s="23">
        <f>IF(OR(G34="",H34=""),"",IFERROR(G34/H34,""))</f>
        <v/>
      </c>
      <c r="J34" s="35">
        <f>IF(OR(A34="",C34=""),"",IFERROR(INDEX(Premissas!$F$5:$F$104,MATCH(A34&amp;"|"&amp;TEXT(C34,"yyyymmdd"),Premissas!$M$5:$M$104,0)),""))</f>
        <v/>
      </c>
      <c r="K34" s="15" t="n"/>
      <c r="L34" s="21" t="n"/>
    </row>
    <row r="35" ht="21" customHeight="1">
      <c r="A35" s="15" t="n"/>
      <c r="B35" s="15" t="n"/>
      <c r="C35" s="33" t="n"/>
      <c r="D35" s="6">
        <f>IF(OR(A35="",B35=""),"",IFERROR(INDEX(Unidades!$C$5:$C$104,MATCH(A35&amp;"|"&amp;B35,Unidades!$H$5:$H$104,0)),"Conferir cadastro"))</f>
        <v/>
      </c>
      <c r="E35" s="6">
        <f>IF(OR(A35="",C35=""),"",IFERROR(INDEX(Premissas!$D$5:$D$104,MATCH(A35&amp;"|"&amp;TEXT(C35,"yyyymmdd"),Premissas!$M$5:$M$104,0)),"Conferir período"))</f>
        <v/>
      </c>
      <c r="F35" s="17">
        <f>IF(OR(A35="",B35="",C35=""),"",IFERROR(IF(INDEX(Unidades!$F$5:$F$104,MATCH(A35&amp;"|"&amp;B35,Unidades!$H$5:$H$104,0))&lt;&gt;"Ativa","",IF(E35="Fração ideal",INDEX(Unidades!$E$5:$E$104,MATCH(A35&amp;"|"&amp;B35,Unidades!$H$5:$H$104,0))/INDEX(Premissas!$N$5:$N$104,MATCH(A35&amp;"|"&amp;TEXT(C35,"yyyymmdd"),Premissas!$M$5:$M$104,0)),IF(E35="Área",INDEX(Unidades!$D$5:$D$104,MATCH(A35&amp;"|"&amp;B35,Unidades!$H$5:$H$104,0))/INDEX(Premissas!$N$5:$N$104,MATCH(A35&amp;"|"&amp;TEXT(C35,"yyyymmdd"),Premissas!$M$5:$M$104,0)),IF(E35="Igualitário",1/INDEX(Premissas!$N$5:$N$104,MATCH(A35&amp;"|"&amp;TEXT(C35,"yyyymmdd"),Premissas!$M$5:$M$104,0)),"")))),""))</f>
        <v/>
      </c>
      <c r="G35" s="18">
        <f>IF(F35="","",IFERROR(F35*INDEX(Premissas!$C$5:$C$104,MATCH(A35&amp;"|"&amp;TEXT(C35,"yyyymmdd"),Premissas!$M$5:$M$104,0)),""))</f>
        <v/>
      </c>
      <c r="H35" s="19">
        <f>IF(OR(A35="",C35=""),"",IFERROR(INDEX(Premissas!$E$5:$E$104,MATCH(A35&amp;"|"&amp;TEXT(C35,"yyyymmdd"),Premissas!$M$5:$M$104,0)),""))</f>
        <v/>
      </c>
      <c r="I35" s="18">
        <f>IF(OR(G35="",H35=""),"",IFERROR(G35/H35,""))</f>
        <v/>
      </c>
      <c r="J35" s="34">
        <f>IF(OR(A35="",C35=""),"",IFERROR(INDEX(Premissas!$F$5:$F$104,MATCH(A35&amp;"|"&amp;TEXT(C35,"yyyymmdd"),Premissas!$M$5:$M$104,0)),""))</f>
        <v/>
      </c>
      <c r="K35" s="15" t="n"/>
      <c r="L35" s="21" t="n"/>
    </row>
    <row r="36" ht="21" customHeight="1">
      <c r="A36" s="15" t="n"/>
      <c r="B36" s="15" t="n"/>
      <c r="C36" s="33" t="n"/>
      <c r="D36" s="10">
        <f>IF(OR(A36="",B36=""),"",IFERROR(INDEX(Unidades!$C$5:$C$104,MATCH(A36&amp;"|"&amp;B36,Unidades!$H$5:$H$104,0)),"Conferir cadastro"))</f>
        <v/>
      </c>
      <c r="E36" s="10">
        <f>IF(OR(A36="",C36=""),"",IFERROR(INDEX(Premissas!$D$5:$D$104,MATCH(A36&amp;"|"&amp;TEXT(C36,"yyyymmdd"),Premissas!$M$5:$M$104,0)),"Conferir período"))</f>
        <v/>
      </c>
      <c r="F36" s="22">
        <f>IF(OR(A36="",B36="",C36=""),"",IFERROR(IF(INDEX(Unidades!$F$5:$F$104,MATCH(A36&amp;"|"&amp;B36,Unidades!$H$5:$H$104,0))&lt;&gt;"Ativa","",IF(E36="Fração ideal",INDEX(Unidades!$E$5:$E$104,MATCH(A36&amp;"|"&amp;B36,Unidades!$H$5:$H$104,0))/INDEX(Premissas!$N$5:$N$104,MATCH(A36&amp;"|"&amp;TEXT(C36,"yyyymmdd"),Premissas!$M$5:$M$104,0)),IF(E36="Área",INDEX(Unidades!$D$5:$D$104,MATCH(A36&amp;"|"&amp;B36,Unidades!$H$5:$H$104,0))/INDEX(Premissas!$N$5:$N$104,MATCH(A36&amp;"|"&amp;TEXT(C36,"yyyymmdd"),Premissas!$M$5:$M$104,0)),IF(E36="Igualitário",1/INDEX(Premissas!$N$5:$N$104,MATCH(A36&amp;"|"&amp;TEXT(C36,"yyyymmdd"),Premissas!$M$5:$M$104,0)),"")))),""))</f>
        <v/>
      </c>
      <c r="G36" s="23">
        <f>IF(F36="","",IFERROR(F36*INDEX(Premissas!$C$5:$C$104,MATCH(A36&amp;"|"&amp;TEXT(C36,"yyyymmdd"),Premissas!$M$5:$M$104,0)),""))</f>
        <v/>
      </c>
      <c r="H36" s="24">
        <f>IF(OR(A36="",C36=""),"",IFERROR(INDEX(Premissas!$E$5:$E$104,MATCH(A36&amp;"|"&amp;TEXT(C36,"yyyymmdd"),Premissas!$M$5:$M$104,0)),""))</f>
        <v/>
      </c>
      <c r="I36" s="23">
        <f>IF(OR(G36="",H36=""),"",IFERROR(G36/H36,""))</f>
        <v/>
      </c>
      <c r="J36" s="35">
        <f>IF(OR(A36="",C36=""),"",IFERROR(INDEX(Premissas!$F$5:$F$104,MATCH(A36&amp;"|"&amp;TEXT(C36,"yyyymmdd"),Premissas!$M$5:$M$104,0)),""))</f>
        <v/>
      </c>
      <c r="K36" s="15" t="n"/>
      <c r="L36" s="21" t="n"/>
    </row>
    <row r="37" ht="21" customHeight="1">
      <c r="A37" s="15" t="n"/>
      <c r="B37" s="15" t="n"/>
      <c r="C37" s="33" t="n"/>
      <c r="D37" s="6">
        <f>IF(OR(A37="",B37=""),"",IFERROR(INDEX(Unidades!$C$5:$C$104,MATCH(A37&amp;"|"&amp;B37,Unidades!$H$5:$H$104,0)),"Conferir cadastro"))</f>
        <v/>
      </c>
      <c r="E37" s="6">
        <f>IF(OR(A37="",C37=""),"",IFERROR(INDEX(Premissas!$D$5:$D$104,MATCH(A37&amp;"|"&amp;TEXT(C37,"yyyymmdd"),Premissas!$M$5:$M$104,0)),"Conferir período"))</f>
        <v/>
      </c>
      <c r="F37" s="17">
        <f>IF(OR(A37="",B37="",C37=""),"",IFERROR(IF(INDEX(Unidades!$F$5:$F$104,MATCH(A37&amp;"|"&amp;B37,Unidades!$H$5:$H$104,0))&lt;&gt;"Ativa","",IF(E37="Fração ideal",INDEX(Unidades!$E$5:$E$104,MATCH(A37&amp;"|"&amp;B37,Unidades!$H$5:$H$104,0))/INDEX(Premissas!$N$5:$N$104,MATCH(A37&amp;"|"&amp;TEXT(C37,"yyyymmdd"),Premissas!$M$5:$M$104,0)),IF(E37="Área",INDEX(Unidades!$D$5:$D$104,MATCH(A37&amp;"|"&amp;B37,Unidades!$H$5:$H$104,0))/INDEX(Premissas!$N$5:$N$104,MATCH(A37&amp;"|"&amp;TEXT(C37,"yyyymmdd"),Premissas!$M$5:$M$104,0)),IF(E37="Igualitário",1/INDEX(Premissas!$N$5:$N$104,MATCH(A37&amp;"|"&amp;TEXT(C37,"yyyymmdd"),Premissas!$M$5:$M$104,0)),"")))),""))</f>
        <v/>
      </c>
      <c r="G37" s="18">
        <f>IF(F37="","",IFERROR(F37*INDEX(Premissas!$C$5:$C$104,MATCH(A37&amp;"|"&amp;TEXT(C37,"yyyymmdd"),Premissas!$M$5:$M$104,0)),""))</f>
        <v/>
      </c>
      <c r="H37" s="19">
        <f>IF(OR(A37="",C37=""),"",IFERROR(INDEX(Premissas!$E$5:$E$104,MATCH(A37&amp;"|"&amp;TEXT(C37,"yyyymmdd"),Premissas!$M$5:$M$104,0)),""))</f>
        <v/>
      </c>
      <c r="I37" s="18">
        <f>IF(OR(G37="",H37=""),"",IFERROR(G37/H37,""))</f>
        <v/>
      </c>
      <c r="J37" s="34">
        <f>IF(OR(A37="",C37=""),"",IFERROR(INDEX(Premissas!$F$5:$F$104,MATCH(A37&amp;"|"&amp;TEXT(C37,"yyyymmdd"),Premissas!$M$5:$M$104,0)),""))</f>
        <v/>
      </c>
      <c r="K37" s="15" t="n"/>
      <c r="L37" s="21" t="n"/>
    </row>
    <row r="38" ht="21" customHeight="1">
      <c r="A38" s="15" t="n"/>
      <c r="B38" s="15" t="n"/>
      <c r="C38" s="33" t="n"/>
      <c r="D38" s="10">
        <f>IF(OR(A38="",B38=""),"",IFERROR(INDEX(Unidades!$C$5:$C$104,MATCH(A38&amp;"|"&amp;B38,Unidades!$H$5:$H$104,0)),"Conferir cadastro"))</f>
        <v/>
      </c>
      <c r="E38" s="10">
        <f>IF(OR(A38="",C38=""),"",IFERROR(INDEX(Premissas!$D$5:$D$104,MATCH(A38&amp;"|"&amp;TEXT(C38,"yyyymmdd"),Premissas!$M$5:$M$104,0)),"Conferir período"))</f>
        <v/>
      </c>
      <c r="F38" s="22">
        <f>IF(OR(A38="",B38="",C38=""),"",IFERROR(IF(INDEX(Unidades!$F$5:$F$104,MATCH(A38&amp;"|"&amp;B38,Unidades!$H$5:$H$104,0))&lt;&gt;"Ativa","",IF(E38="Fração ideal",INDEX(Unidades!$E$5:$E$104,MATCH(A38&amp;"|"&amp;B38,Unidades!$H$5:$H$104,0))/INDEX(Premissas!$N$5:$N$104,MATCH(A38&amp;"|"&amp;TEXT(C38,"yyyymmdd"),Premissas!$M$5:$M$104,0)),IF(E38="Área",INDEX(Unidades!$D$5:$D$104,MATCH(A38&amp;"|"&amp;B38,Unidades!$H$5:$H$104,0))/INDEX(Premissas!$N$5:$N$104,MATCH(A38&amp;"|"&amp;TEXT(C38,"yyyymmdd"),Premissas!$M$5:$M$104,0)),IF(E38="Igualitário",1/INDEX(Premissas!$N$5:$N$104,MATCH(A38&amp;"|"&amp;TEXT(C38,"yyyymmdd"),Premissas!$M$5:$M$104,0)),"")))),""))</f>
        <v/>
      </c>
      <c r="G38" s="23">
        <f>IF(F38="","",IFERROR(F38*INDEX(Premissas!$C$5:$C$104,MATCH(A38&amp;"|"&amp;TEXT(C38,"yyyymmdd"),Premissas!$M$5:$M$104,0)),""))</f>
        <v/>
      </c>
      <c r="H38" s="24">
        <f>IF(OR(A38="",C38=""),"",IFERROR(INDEX(Premissas!$E$5:$E$104,MATCH(A38&amp;"|"&amp;TEXT(C38,"yyyymmdd"),Premissas!$M$5:$M$104,0)),""))</f>
        <v/>
      </c>
      <c r="I38" s="23">
        <f>IF(OR(G38="",H38=""),"",IFERROR(G38/H38,""))</f>
        <v/>
      </c>
      <c r="J38" s="35">
        <f>IF(OR(A38="",C38=""),"",IFERROR(INDEX(Premissas!$F$5:$F$104,MATCH(A38&amp;"|"&amp;TEXT(C38,"yyyymmdd"),Premissas!$M$5:$M$104,0)),""))</f>
        <v/>
      </c>
      <c r="K38" s="15" t="n"/>
      <c r="L38" s="21" t="n"/>
    </row>
    <row r="39" ht="21" customHeight="1">
      <c r="A39" s="15" t="n"/>
      <c r="B39" s="15" t="n"/>
      <c r="C39" s="33" t="n"/>
      <c r="D39" s="6">
        <f>IF(OR(A39="",B39=""),"",IFERROR(INDEX(Unidades!$C$5:$C$104,MATCH(A39&amp;"|"&amp;B39,Unidades!$H$5:$H$104,0)),"Conferir cadastro"))</f>
        <v/>
      </c>
      <c r="E39" s="6">
        <f>IF(OR(A39="",C39=""),"",IFERROR(INDEX(Premissas!$D$5:$D$104,MATCH(A39&amp;"|"&amp;TEXT(C39,"yyyymmdd"),Premissas!$M$5:$M$104,0)),"Conferir período"))</f>
        <v/>
      </c>
      <c r="F39" s="17">
        <f>IF(OR(A39="",B39="",C39=""),"",IFERROR(IF(INDEX(Unidades!$F$5:$F$104,MATCH(A39&amp;"|"&amp;B39,Unidades!$H$5:$H$104,0))&lt;&gt;"Ativa","",IF(E39="Fração ideal",INDEX(Unidades!$E$5:$E$104,MATCH(A39&amp;"|"&amp;B39,Unidades!$H$5:$H$104,0))/INDEX(Premissas!$N$5:$N$104,MATCH(A39&amp;"|"&amp;TEXT(C39,"yyyymmdd"),Premissas!$M$5:$M$104,0)),IF(E39="Área",INDEX(Unidades!$D$5:$D$104,MATCH(A39&amp;"|"&amp;B39,Unidades!$H$5:$H$104,0))/INDEX(Premissas!$N$5:$N$104,MATCH(A39&amp;"|"&amp;TEXT(C39,"yyyymmdd"),Premissas!$M$5:$M$104,0)),IF(E39="Igualitário",1/INDEX(Premissas!$N$5:$N$104,MATCH(A39&amp;"|"&amp;TEXT(C39,"yyyymmdd"),Premissas!$M$5:$M$104,0)),"")))),""))</f>
        <v/>
      </c>
      <c r="G39" s="18">
        <f>IF(F39="","",IFERROR(F39*INDEX(Premissas!$C$5:$C$104,MATCH(A39&amp;"|"&amp;TEXT(C39,"yyyymmdd"),Premissas!$M$5:$M$104,0)),""))</f>
        <v/>
      </c>
      <c r="H39" s="19">
        <f>IF(OR(A39="",C39=""),"",IFERROR(INDEX(Premissas!$E$5:$E$104,MATCH(A39&amp;"|"&amp;TEXT(C39,"yyyymmdd"),Premissas!$M$5:$M$104,0)),""))</f>
        <v/>
      </c>
      <c r="I39" s="18">
        <f>IF(OR(G39="",H39=""),"",IFERROR(G39/H39,""))</f>
        <v/>
      </c>
      <c r="J39" s="34">
        <f>IF(OR(A39="",C39=""),"",IFERROR(INDEX(Premissas!$F$5:$F$104,MATCH(A39&amp;"|"&amp;TEXT(C39,"yyyymmdd"),Premissas!$M$5:$M$104,0)),""))</f>
        <v/>
      </c>
      <c r="K39" s="15" t="n"/>
      <c r="L39" s="21" t="n"/>
    </row>
    <row r="40" ht="21" customHeight="1">
      <c r="A40" s="15" t="n"/>
      <c r="B40" s="15" t="n"/>
      <c r="C40" s="33" t="n"/>
      <c r="D40" s="10">
        <f>IF(OR(A40="",B40=""),"",IFERROR(INDEX(Unidades!$C$5:$C$104,MATCH(A40&amp;"|"&amp;B40,Unidades!$H$5:$H$104,0)),"Conferir cadastro"))</f>
        <v/>
      </c>
      <c r="E40" s="10">
        <f>IF(OR(A40="",C40=""),"",IFERROR(INDEX(Premissas!$D$5:$D$104,MATCH(A40&amp;"|"&amp;TEXT(C40,"yyyymmdd"),Premissas!$M$5:$M$104,0)),"Conferir período"))</f>
        <v/>
      </c>
      <c r="F40" s="22">
        <f>IF(OR(A40="",B40="",C40=""),"",IFERROR(IF(INDEX(Unidades!$F$5:$F$104,MATCH(A40&amp;"|"&amp;B40,Unidades!$H$5:$H$104,0))&lt;&gt;"Ativa","",IF(E40="Fração ideal",INDEX(Unidades!$E$5:$E$104,MATCH(A40&amp;"|"&amp;B40,Unidades!$H$5:$H$104,0))/INDEX(Premissas!$N$5:$N$104,MATCH(A40&amp;"|"&amp;TEXT(C40,"yyyymmdd"),Premissas!$M$5:$M$104,0)),IF(E40="Área",INDEX(Unidades!$D$5:$D$104,MATCH(A40&amp;"|"&amp;B40,Unidades!$H$5:$H$104,0))/INDEX(Premissas!$N$5:$N$104,MATCH(A40&amp;"|"&amp;TEXT(C40,"yyyymmdd"),Premissas!$M$5:$M$104,0)),IF(E40="Igualitário",1/INDEX(Premissas!$N$5:$N$104,MATCH(A40&amp;"|"&amp;TEXT(C40,"yyyymmdd"),Premissas!$M$5:$M$104,0)),"")))),""))</f>
        <v/>
      </c>
      <c r="G40" s="23">
        <f>IF(F40="","",IFERROR(F40*INDEX(Premissas!$C$5:$C$104,MATCH(A40&amp;"|"&amp;TEXT(C40,"yyyymmdd"),Premissas!$M$5:$M$104,0)),""))</f>
        <v/>
      </c>
      <c r="H40" s="24">
        <f>IF(OR(A40="",C40=""),"",IFERROR(INDEX(Premissas!$E$5:$E$104,MATCH(A40&amp;"|"&amp;TEXT(C40,"yyyymmdd"),Premissas!$M$5:$M$104,0)),""))</f>
        <v/>
      </c>
      <c r="I40" s="23">
        <f>IF(OR(G40="",H40=""),"",IFERROR(G40/H40,""))</f>
        <v/>
      </c>
      <c r="J40" s="35">
        <f>IF(OR(A40="",C40=""),"",IFERROR(INDEX(Premissas!$F$5:$F$104,MATCH(A40&amp;"|"&amp;TEXT(C40,"yyyymmdd"),Premissas!$M$5:$M$104,0)),""))</f>
        <v/>
      </c>
      <c r="K40" s="15" t="n"/>
      <c r="L40" s="21" t="n"/>
    </row>
    <row r="41" ht="21" customHeight="1">
      <c r="A41" s="15" t="n"/>
      <c r="B41" s="15" t="n"/>
      <c r="C41" s="33" t="n"/>
      <c r="D41" s="6">
        <f>IF(OR(A41="",B41=""),"",IFERROR(INDEX(Unidades!$C$5:$C$104,MATCH(A41&amp;"|"&amp;B41,Unidades!$H$5:$H$104,0)),"Conferir cadastro"))</f>
        <v/>
      </c>
      <c r="E41" s="6">
        <f>IF(OR(A41="",C41=""),"",IFERROR(INDEX(Premissas!$D$5:$D$104,MATCH(A41&amp;"|"&amp;TEXT(C41,"yyyymmdd"),Premissas!$M$5:$M$104,0)),"Conferir período"))</f>
        <v/>
      </c>
      <c r="F41" s="17">
        <f>IF(OR(A41="",B41="",C41=""),"",IFERROR(IF(INDEX(Unidades!$F$5:$F$104,MATCH(A41&amp;"|"&amp;B41,Unidades!$H$5:$H$104,0))&lt;&gt;"Ativa","",IF(E41="Fração ideal",INDEX(Unidades!$E$5:$E$104,MATCH(A41&amp;"|"&amp;B41,Unidades!$H$5:$H$104,0))/INDEX(Premissas!$N$5:$N$104,MATCH(A41&amp;"|"&amp;TEXT(C41,"yyyymmdd"),Premissas!$M$5:$M$104,0)),IF(E41="Área",INDEX(Unidades!$D$5:$D$104,MATCH(A41&amp;"|"&amp;B41,Unidades!$H$5:$H$104,0))/INDEX(Premissas!$N$5:$N$104,MATCH(A41&amp;"|"&amp;TEXT(C41,"yyyymmdd"),Premissas!$M$5:$M$104,0)),IF(E41="Igualitário",1/INDEX(Premissas!$N$5:$N$104,MATCH(A41&amp;"|"&amp;TEXT(C41,"yyyymmdd"),Premissas!$M$5:$M$104,0)),"")))),""))</f>
        <v/>
      </c>
      <c r="G41" s="18">
        <f>IF(F41="","",IFERROR(F41*INDEX(Premissas!$C$5:$C$104,MATCH(A41&amp;"|"&amp;TEXT(C41,"yyyymmdd"),Premissas!$M$5:$M$104,0)),""))</f>
        <v/>
      </c>
      <c r="H41" s="19">
        <f>IF(OR(A41="",C41=""),"",IFERROR(INDEX(Premissas!$E$5:$E$104,MATCH(A41&amp;"|"&amp;TEXT(C41,"yyyymmdd"),Premissas!$M$5:$M$104,0)),""))</f>
        <v/>
      </c>
      <c r="I41" s="18">
        <f>IF(OR(G41="",H41=""),"",IFERROR(G41/H41,""))</f>
        <v/>
      </c>
      <c r="J41" s="34">
        <f>IF(OR(A41="",C41=""),"",IFERROR(INDEX(Premissas!$F$5:$F$104,MATCH(A41&amp;"|"&amp;TEXT(C41,"yyyymmdd"),Premissas!$M$5:$M$104,0)),""))</f>
        <v/>
      </c>
      <c r="K41" s="15" t="n"/>
      <c r="L41" s="21" t="n"/>
    </row>
    <row r="42" ht="21" customHeight="1">
      <c r="A42" s="15" t="n"/>
      <c r="B42" s="15" t="n"/>
      <c r="C42" s="33" t="n"/>
      <c r="D42" s="10">
        <f>IF(OR(A42="",B42=""),"",IFERROR(INDEX(Unidades!$C$5:$C$104,MATCH(A42&amp;"|"&amp;B42,Unidades!$H$5:$H$104,0)),"Conferir cadastro"))</f>
        <v/>
      </c>
      <c r="E42" s="10">
        <f>IF(OR(A42="",C42=""),"",IFERROR(INDEX(Premissas!$D$5:$D$104,MATCH(A42&amp;"|"&amp;TEXT(C42,"yyyymmdd"),Premissas!$M$5:$M$104,0)),"Conferir período"))</f>
        <v/>
      </c>
      <c r="F42" s="22">
        <f>IF(OR(A42="",B42="",C42=""),"",IFERROR(IF(INDEX(Unidades!$F$5:$F$104,MATCH(A42&amp;"|"&amp;B42,Unidades!$H$5:$H$104,0))&lt;&gt;"Ativa","",IF(E42="Fração ideal",INDEX(Unidades!$E$5:$E$104,MATCH(A42&amp;"|"&amp;B42,Unidades!$H$5:$H$104,0))/INDEX(Premissas!$N$5:$N$104,MATCH(A42&amp;"|"&amp;TEXT(C42,"yyyymmdd"),Premissas!$M$5:$M$104,0)),IF(E42="Área",INDEX(Unidades!$D$5:$D$104,MATCH(A42&amp;"|"&amp;B42,Unidades!$H$5:$H$104,0))/INDEX(Premissas!$N$5:$N$104,MATCH(A42&amp;"|"&amp;TEXT(C42,"yyyymmdd"),Premissas!$M$5:$M$104,0)),IF(E42="Igualitário",1/INDEX(Premissas!$N$5:$N$104,MATCH(A42&amp;"|"&amp;TEXT(C42,"yyyymmdd"),Premissas!$M$5:$M$104,0)),"")))),""))</f>
        <v/>
      </c>
      <c r="G42" s="23">
        <f>IF(F42="","",IFERROR(F42*INDEX(Premissas!$C$5:$C$104,MATCH(A42&amp;"|"&amp;TEXT(C42,"yyyymmdd"),Premissas!$M$5:$M$104,0)),""))</f>
        <v/>
      </c>
      <c r="H42" s="24">
        <f>IF(OR(A42="",C42=""),"",IFERROR(INDEX(Premissas!$E$5:$E$104,MATCH(A42&amp;"|"&amp;TEXT(C42,"yyyymmdd"),Premissas!$M$5:$M$104,0)),""))</f>
        <v/>
      </c>
      <c r="I42" s="23">
        <f>IF(OR(G42="",H42=""),"",IFERROR(G42/H42,""))</f>
        <v/>
      </c>
      <c r="J42" s="35">
        <f>IF(OR(A42="",C42=""),"",IFERROR(INDEX(Premissas!$F$5:$F$104,MATCH(A42&amp;"|"&amp;TEXT(C42,"yyyymmdd"),Premissas!$M$5:$M$104,0)),""))</f>
        <v/>
      </c>
      <c r="K42" s="15" t="n"/>
      <c r="L42" s="21" t="n"/>
    </row>
    <row r="43" ht="21" customHeight="1">
      <c r="A43" s="15" t="n"/>
      <c r="B43" s="15" t="n"/>
      <c r="C43" s="33" t="n"/>
      <c r="D43" s="6">
        <f>IF(OR(A43="",B43=""),"",IFERROR(INDEX(Unidades!$C$5:$C$104,MATCH(A43&amp;"|"&amp;B43,Unidades!$H$5:$H$104,0)),"Conferir cadastro"))</f>
        <v/>
      </c>
      <c r="E43" s="6">
        <f>IF(OR(A43="",C43=""),"",IFERROR(INDEX(Premissas!$D$5:$D$104,MATCH(A43&amp;"|"&amp;TEXT(C43,"yyyymmdd"),Premissas!$M$5:$M$104,0)),"Conferir período"))</f>
        <v/>
      </c>
      <c r="F43" s="17">
        <f>IF(OR(A43="",B43="",C43=""),"",IFERROR(IF(INDEX(Unidades!$F$5:$F$104,MATCH(A43&amp;"|"&amp;B43,Unidades!$H$5:$H$104,0))&lt;&gt;"Ativa","",IF(E43="Fração ideal",INDEX(Unidades!$E$5:$E$104,MATCH(A43&amp;"|"&amp;B43,Unidades!$H$5:$H$104,0))/INDEX(Premissas!$N$5:$N$104,MATCH(A43&amp;"|"&amp;TEXT(C43,"yyyymmdd"),Premissas!$M$5:$M$104,0)),IF(E43="Área",INDEX(Unidades!$D$5:$D$104,MATCH(A43&amp;"|"&amp;B43,Unidades!$H$5:$H$104,0))/INDEX(Premissas!$N$5:$N$104,MATCH(A43&amp;"|"&amp;TEXT(C43,"yyyymmdd"),Premissas!$M$5:$M$104,0)),IF(E43="Igualitário",1/INDEX(Premissas!$N$5:$N$104,MATCH(A43&amp;"|"&amp;TEXT(C43,"yyyymmdd"),Premissas!$M$5:$M$104,0)),"")))),""))</f>
        <v/>
      </c>
      <c r="G43" s="18">
        <f>IF(F43="","",IFERROR(F43*INDEX(Premissas!$C$5:$C$104,MATCH(A43&amp;"|"&amp;TEXT(C43,"yyyymmdd"),Premissas!$M$5:$M$104,0)),""))</f>
        <v/>
      </c>
      <c r="H43" s="19">
        <f>IF(OR(A43="",C43=""),"",IFERROR(INDEX(Premissas!$E$5:$E$104,MATCH(A43&amp;"|"&amp;TEXT(C43,"yyyymmdd"),Premissas!$M$5:$M$104,0)),""))</f>
        <v/>
      </c>
      <c r="I43" s="18">
        <f>IF(OR(G43="",H43=""),"",IFERROR(G43/H43,""))</f>
        <v/>
      </c>
      <c r="J43" s="34">
        <f>IF(OR(A43="",C43=""),"",IFERROR(INDEX(Premissas!$F$5:$F$104,MATCH(A43&amp;"|"&amp;TEXT(C43,"yyyymmdd"),Premissas!$M$5:$M$104,0)),""))</f>
        <v/>
      </c>
      <c r="K43" s="15" t="n"/>
      <c r="L43" s="21" t="n"/>
    </row>
    <row r="44" ht="21" customHeight="1">
      <c r="A44" s="15" t="n"/>
      <c r="B44" s="15" t="n"/>
      <c r="C44" s="33" t="n"/>
      <c r="D44" s="10">
        <f>IF(OR(A44="",B44=""),"",IFERROR(INDEX(Unidades!$C$5:$C$104,MATCH(A44&amp;"|"&amp;B44,Unidades!$H$5:$H$104,0)),"Conferir cadastro"))</f>
        <v/>
      </c>
      <c r="E44" s="10">
        <f>IF(OR(A44="",C44=""),"",IFERROR(INDEX(Premissas!$D$5:$D$104,MATCH(A44&amp;"|"&amp;TEXT(C44,"yyyymmdd"),Premissas!$M$5:$M$104,0)),"Conferir período"))</f>
        <v/>
      </c>
      <c r="F44" s="22">
        <f>IF(OR(A44="",B44="",C44=""),"",IFERROR(IF(INDEX(Unidades!$F$5:$F$104,MATCH(A44&amp;"|"&amp;B44,Unidades!$H$5:$H$104,0))&lt;&gt;"Ativa","",IF(E44="Fração ideal",INDEX(Unidades!$E$5:$E$104,MATCH(A44&amp;"|"&amp;B44,Unidades!$H$5:$H$104,0))/INDEX(Premissas!$N$5:$N$104,MATCH(A44&amp;"|"&amp;TEXT(C44,"yyyymmdd"),Premissas!$M$5:$M$104,0)),IF(E44="Área",INDEX(Unidades!$D$5:$D$104,MATCH(A44&amp;"|"&amp;B44,Unidades!$H$5:$H$104,0))/INDEX(Premissas!$N$5:$N$104,MATCH(A44&amp;"|"&amp;TEXT(C44,"yyyymmdd"),Premissas!$M$5:$M$104,0)),IF(E44="Igualitário",1/INDEX(Premissas!$N$5:$N$104,MATCH(A44&amp;"|"&amp;TEXT(C44,"yyyymmdd"),Premissas!$M$5:$M$104,0)),"")))),""))</f>
        <v/>
      </c>
      <c r="G44" s="23">
        <f>IF(F44="","",IFERROR(F44*INDEX(Premissas!$C$5:$C$104,MATCH(A44&amp;"|"&amp;TEXT(C44,"yyyymmdd"),Premissas!$M$5:$M$104,0)),""))</f>
        <v/>
      </c>
      <c r="H44" s="24">
        <f>IF(OR(A44="",C44=""),"",IFERROR(INDEX(Premissas!$E$5:$E$104,MATCH(A44&amp;"|"&amp;TEXT(C44,"yyyymmdd"),Premissas!$M$5:$M$104,0)),""))</f>
        <v/>
      </c>
      <c r="I44" s="23">
        <f>IF(OR(G44="",H44=""),"",IFERROR(G44/H44,""))</f>
        <v/>
      </c>
      <c r="J44" s="35">
        <f>IF(OR(A44="",C44=""),"",IFERROR(INDEX(Premissas!$F$5:$F$104,MATCH(A44&amp;"|"&amp;TEXT(C44,"yyyymmdd"),Premissas!$M$5:$M$104,0)),""))</f>
        <v/>
      </c>
      <c r="K44" s="15" t="n"/>
      <c r="L44" s="21" t="n"/>
    </row>
    <row r="45" ht="21" customHeight="1">
      <c r="A45" s="15" t="n"/>
      <c r="B45" s="15" t="n"/>
      <c r="C45" s="33" t="n"/>
      <c r="D45" s="6">
        <f>IF(OR(A45="",B45=""),"",IFERROR(INDEX(Unidades!$C$5:$C$104,MATCH(A45&amp;"|"&amp;B45,Unidades!$H$5:$H$104,0)),"Conferir cadastro"))</f>
        <v/>
      </c>
      <c r="E45" s="6">
        <f>IF(OR(A45="",C45=""),"",IFERROR(INDEX(Premissas!$D$5:$D$104,MATCH(A45&amp;"|"&amp;TEXT(C45,"yyyymmdd"),Premissas!$M$5:$M$104,0)),"Conferir período"))</f>
        <v/>
      </c>
      <c r="F45" s="17">
        <f>IF(OR(A45="",B45="",C45=""),"",IFERROR(IF(INDEX(Unidades!$F$5:$F$104,MATCH(A45&amp;"|"&amp;B45,Unidades!$H$5:$H$104,0))&lt;&gt;"Ativa","",IF(E45="Fração ideal",INDEX(Unidades!$E$5:$E$104,MATCH(A45&amp;"|"&amp;B45,Unidades!$H$5:$H$104,0))/INDEX(Premissas!$N$5:$N$104,MATCH(A45&amp;"|"&amp;TEXT(C45,"yyyymmdd"),Premissas!$M$5:$M$104,0)),IF(E45="Área",INDEX(Unidades!$D$5:$D$104,MATCH(A45&amp;"|"&amp;B45,Unidades!$H$5:$H$104,0))/INDEX(Premissas!$N$5:$N$104,MATCH(A45&amp;"|"&amp;TEXT(C45,"yyyymmdd"),Premissas!$M$5:$M$104,0)),IF(E45="Igualitário",1/INDEX(Premissas!$N$5:$N$104,MATCH(A45&amp;"|"&amp;TEXT(C45,"yyyymmdd"),Premissas!$M$5:$M$104,0)),"")))),""))</f>
        <v/>
      </c>
      <c r="G45" s="18">
        <f>IF(F45="","",IFERROR(F45*INDEX(Premissas!$C$5:$C$104,MATCH(A45&amp;"|"&amp;TEXT(C45,"yyyymmdd"),Premissas!$M$5:$M$104,0)),""))</f>
        <v/>
      </c>
      <c r="H45" s="19">
        <f>IF(OR(A45="",C45=""),"",IFERROR(INDEX(Premissas!$E$5:$E$104,MATCH(A45&amp;"|"&amp;TEXT(C45,"yyyymmdd"),Premissas!$M$5:$M$104,0)),""))</f>
        <v/>
      </c>
      <c r="I45" s="18">
        <f>IF(OR(G45="",H45=""),"",IFERROR(G45/H45,""))</f>
        <v/>
      </c>
      <c r="J45" s="34">
        <f>IF(OR(A45="",C45=""),"",IFERROR(INDEX(Premissas!$F$5:$F$104,MATCH(A45&amp;"|"&amp;TEXT(C45,"yyyymmdd"),Premissas!$M$5:$M$104,0)),""))</f>
        <v/>
      </c>
      <c r="K45" s="15" t="n"/>
      <c r="L45" s="21" t="n"/>
    </row>
    <row r="46" ht="21" customHeight="1">
      <c r="A46" s="15" t="n"/>
      <c r="B46" s="15" t="n"/>
      <c r="C46" s="33" t="n"/>
      <c r="D46" s="10">
        <f>IF(OR(A46="",B46=""),"",IFERROR(INDEX(Unidades!$C$5:$C$104,MATCH(A46&amp;"|"&amp;B46,Unidades!$H$5:$H$104,0)),"Conferir cadastro"))</f>
        <v/>
      </c>
      <c r="E46" s="10">
        <f>IF(OR(A46="",C46=""),"",IFERROR(INDEX(Premissas!$D$5:$D$104,MATCH(A46&amp;"|"&amp;TEXT(C46,"yyyymmdd"),Premissas!$M$5:$M$104,0)),"Conferir período"))</f>
        <v/>
      </c>
      <c r="F46" s="22">
        <f>IF(OR(A46="",B46="",C46=""),"",IFERROR(IF(INDEX(Unidades!$F$5:$F$104,MATCH(A46&amp;"|"&amp;B46,Unidades!$H$5:$H$104,0))&lt;&gt;"Ativa","",IF(E46="Fração ideal",INDEX(Unidades!$E$5:$E$104,MATCH(A46&amp;"|"&amp;B46,Unidades!$H$5:$H$104,0))/INDEX(Premissas!$N$5:$N$104,MATCH(A46&amp;"|"&amp;TEXT(C46,"yyyymmdd"),Premissas!$M$5:$M$104,0)),IF(E46="Área",INDEX(Unidades!$D$5:$D$104,MATCH(A46&amp;"|"&amp;B46,Unidades!$H$5:$H$104,0))/INDEX(Premissas!$N$5:$N$104,MATCH(A46&amp;"|"&amp;TEXT(C46,"yyyymmdd"),Premissas!$M$5:$M$104,0)),IF(E46="Igualitário",1/INDEX(Premissas!$N$5:$N$104,MATCH(A46&amp;"|"&amp;TEXT(C46,"yyyymmdd"),Premissas!$M$5:$M$104,0)),"")))),""))</f>
        <v/>
      </c>
      <c r="G46" s="23">
        <f>IF(F46="","",IFERROR(F46*INDEX(Premissas!$C$5:$C$104,MATCH(A46&amp;"|"&amp;TEXT(C46,"yyyymmdd"),Premissas!$M$5:$M$104,0)),""))</f>
        <v/>
      </c>
      <c r="H46" s="24">
        <f>IF(OR(A46="",C46=""),"",IFERROR(INDEX(Premissas!$E$5:$E$104,MATCH(A46&amp;"|"&amp;TEXT(C46,"yyyymmdd"),Premissas!$M$5:$M$104,0)),""))</f>
        <v/>
      </c>
      <c r="I46" s="23">
        <f>IF(OR(G46="",H46=""),"",IFERROR(G46/H46,""))</f>
        <v/>
      </c>
      <c r="J46" s="35">
        <f>IF(OR(A46="",C46=""),"",IFERROR(INDEX(Premissas!$F$5:$F$104,MATCH(A46&amp;"|"&amp;TEXT(C46,"yyyymmdd"),Premissas!$M$5:$M$104,0)),""))</f>
        <v/>
      </c>
      <c r="K46" s="15" t="n"/>
      <c r="L46" s="21" t="n"/>
    </row>
    <row r="47" ht="21" customHeight="1">
      <c r="A47" s="15" t="n"/>
      <c r="B47" s="15" t="n"/>
      <c r="C47" s="33" t="n"/>
      <c r="D47" s="6">
        <f>IF(OR(A47="",B47=""),"",IFERROR(INDEX(Unidades!$C$5:$C$104,MATCH(A47&amp;"|"&amp;B47,Unidades!$H$5:$H$104,0)),"Conferir cadastro"))</f>
        <v/>
      </c>
      <c r="E47" s="6">
        <f>IF(OR(A47="",C47=""),"",IFERROR(INDEX(Premissas!$D$5:$D$104,MATCH(A47&amp;"|"&amp;TEXT(C47,"yyyymmdd"),Premissas!$M$5:$M$104,0)),"Conferir período"))</f>
        <v/>
      </c>
      <c r="F47" s="17">
        <f>IF(OR(A47="",B47="",C47=""),"",IFERROR(IF(INDEX(Unidades!$F$5:$F$104,MATCH(A47&amp;"|"&amp;B47,Unidades!$H$5:$H$104,0))&lt;&gt;"Ativa","",IF(E47="Fração ideal",INDEX(Unidades!$E$5:$E$104,MATCH(A47&amp;"|"&amp;B47,Unidades!$H$5:$H$104,0))/INDEX(Premissas!$N$5:$N$104,MATCH(A47&amp;"|"&amp;TEXT(C47,"yyyymmdd"),Premissas!$M$5:$M$104,0)),IF(E47="Área",INDEX(Unidades!$D$5:$D$104,MATCH(A47&amp;"|"&amp;B47,Unidades!$H$5:$H$104,0))/INDEX(Premissas!$N$5:$N$104,MATCH(A47&amp;"|"&amp;TEXT(C47,"yyyymmdd"),Premissas!$M$5:$M$104,0)),IF(E47="Igualitário",1/INDEX(Premissas!$N$5:$N$104,MATCH(A47&amp;"|"&amp;TEXT(C47,"yyyymmdd"),Premissas!$M$5:$M$104,0)),"")))),""))</f>
        <v/>
      </c>
      <c r="G47" s="18">
        <f>IF(F47="","",IFERROR(F47*INDEX(Premissas!$C$5:$C$104,MATCH(A47&amp;"|"&amp;TEXT(C47,"yyyymmdd"),Premissas!$M$5:$M$104,0)),""))</f>
        <v/>
      </c>
      <c r="H47" s="19">
        <f>IF(OR(A47="",C47=""),"",IFERROR(INDEX(Premissas!$E$5:$E$104,MATCH(A47&amp;"|"&amp;TEXT(C47,"yyyymmdd"),Premissas!$M$5:$M$104,0)),""))</f>
        <v/>
      </c>
      <c r="I47" s="18">
        <f>IF(OR(G47="",H47=""),"",IFERROR(G47/H47,""))</f>
        <v/>
      </c>
      <c r="J47" s="34">
        <f>IF(OR(A47="",C47=""),"",IFERROR(INDEX(Premissas!$F$5:$F$104,MATCH(A47&amp;"|"&amp;TEXT(C47,"yyyymmdd"),Premissas!$M$5:$M$104,0)),""))</f>
        <v/>
      </c>
      <c r="K47" s="15" t="n"/>
      <c r="L47" s="21" t="n"/>
    </row>
    <row r="48" ht="21" customHeight="1">
      <c r="A48" s="15" t="n"/>
      <c r="B48" s="15" t="n"/>
      <c r="C48" s="33" t="n"/>
      <c r="D48" s="10">
        <f>IF(OR(A48="",B48=""),"",IFERROR(INDEX(Unidades!$C$5:$C$104,MATCH(A48&amp;"|"&amp;B48,Unidades!$H$5:$H$104,0)),"Conferir cadastro"))</f>
        <v/>
      </c>
      <c r="E48" s="10">
        <f>IF(OR(A48="",C48=""),"",IFERROR(INDEX(Premissas!$D$5:$D$104,MATCH(A48&amp;"|"&amp;TEXT(C48,"yyyymmdd"),Premissas!$M$5:$M$104,0)),"Conferir período"))</f>
        <v/>
      </c>
      <c r="F48" s="22">
        <f>IF(OR(A48="",B48="",C48=""),"",IFERROR(IF(INDEX(Unidades!$F$5:$F$104,MATCH(A48&amp;"|"&amp;B48,Unidades!$H$5:$H$104,0))&lt;&gt;"Ativa","",IF(E48="Fração ideal",INDEX(Unidades!$E$5:$E$104,MATCH(A48&amp;"|"&amp;B48,Unidades!$H$5:$H$104,0))/INDEX(Premissas!$N$5:$N$104,MATCH(A48&amp;"|"&amp;TEXT(C48,"yyyymmdd"),Premissas!$M$5:$M$104,0)),IF(E48="Área",INDEX(Unidades!$D$5:$D$104,MATCH(A48&amp;"|"&amp;B48,Unidades!$H$5:$H$104,0))/INDEX(Premissas!$N$5:$N$104,MATCH(A48&amp;"|"&amp;TEXT(C48,"yyyymmdd"),Premissas!$M$5:$M$104,0)),IF(E48="Igualitário",1/INDEX(Premissas!$N$5:$N$104,MATCH(A48&amp;"|"&amp;TEXT(C48,"yyyymmdd"),Premissas!$M$5:$M$104,0)),"")))),""))</f>
        <v/>
      </c>
      <c r="G48" s="23">
        <f>IF(F48="","",IFERROR(F48*INDEX(Premissas!$C$5:$C$104,MATCH(A48&amp;"|"&amp;TEXT(C48,"yyyymmdd"),Premissas!$M$5:$M$104,0)),""))</f>
        <v/>
      </c>
      <c r="H48" s="24">
        <f>IF(OR(A48="",C48=""),"",IFERROR(INDEX(Premissas!$E$5:$E$104,MATCH(A48&amp;"|"&amp;TEXT(C48,"yyyymmdd"),Premissas!$M$5:$M$104,0)),""))</f>
        <v/>
      </c>
      <c r="I48" s="23">
        <f>IF(OR(G48="",H48=""),"",IFERROR(G48/H48,""))</f>
        <v/>
      </c>
      <c r="J48" s="35">
        <f>IF(OR(A48="",C48=""),"",IFERROR(INDEX(Premissas!$F$5:$F$104,MATCH(A48&amp;"|"&amp;TEXT(C48,"yyyymmdd"),Premissas!$M$5:$M$104,0)),""))</f>
        <v/>
      </c>
      <c r="K48" s="15" t="n"/>
      <c r="L48" s="21" t="n"/>
    </row>
    <row r="49" ht="21" customHeight="1">
      <c r="A49" s="15" t="n"/>
      <c r="B49" s="15" t="n"/>
      <c r="C49" s="33" t="n"/>
      <c r="D49" s="6">
        <f>IF(OR(A49="",B49=""),"",IFERROR(INDEX(Unidades!$C$5:$C$104,MATCH(A49&amp;"|"&amp;B49,Unidades!$H$5:$H$104,0)),"Conferir cadastro"))</f>
        <v/>
      </c>
      <c r="E49" s="6">
        <f>IF(OR(A49="",C49=""),"",IFERROR(INDEX(Premissas!$D$5:$D$104,MATCH(A49&amp;"|"&amp;TEXT(C49,"yyyymmdd"),Premissas!$M$5:$M$104,0)),"Conferir período"))</f>
        <v/>
      </c>
      <c r="F49" s="17">
        <f>IF(OR(A49="",B49="",C49=""),"",IFERROR(IF(INDEX(Unidades!$F$5:$F$104,MATCH(A49&amp;"|"&amp;B49,Unidades!$H$5:$H$104,0))&lt;&gt;"Ativa","",IF(E49="Fração ideal",INDEX(Unidades!$E$5:$E$104,MATCH(A49&amp;"|"&amp;B49,Unidades!$H$5:$H$104,0))/INDEX(Premissas!$N$5:$N$104,MATCH(A49&amp;"|"&amp;TEXT(C49,"yyyymmdd"),Premissas!$M$5:$M$104,0)),IF(E49="Área",INDEX(Unidades!$D$5:$D$104,MATCH(A49&amp;"|"&amp;B49,Unidades!$H$5:$H$104,0))/INDEX(Premissas!$N$5:$N$104,MATCH(A49&amp;"|"&amp;TEXT(C49,"yyyymmdd"),Premissas!$M$5:$M$104,0)),IF(E49="Igualitário",1/INDEX(Premissas!$N$5:$N$104,MATCH(A49&amp;"|"&amp;TEXT(C49,"yyyymmdd"),Premissas!$M$5:$M$104,0)),"")))),""))</f>
        <v/>
      </c>
      <c r="G49" s="18">
        <f>IF(F49="","",IFERROR(F49*INDEX(Premissas!$C$5:$C$104,MATCH(A49&amp;"|"&amp;TEXT(C49,"yyyymmdd"),Premissas!$M$5:$M$104,0)),""))</f>
        <v/>
      </c>
      <c r="H49" s="19">
        <f>IF(OR(A49="",C49=""),"",IFERROR(INDEX(Premissas!$E$5:$E$104,MATCH(A49&amp;"|"&amp;TEXT(C49,"yyyymmdd"),Premissas!$M$5:$M$104,0)),""))</f>
        <v/>
      </c>
      <c r="I49" s="18">
        <f>IF(OR(G49="",H49=""),"",IFERROR(G49/H49,""))</f>
        <v/>
      </c>
      <c r="J49" s="34">
        <f>IF(OR(A49="",C49=""),"",IFERROR(INDEX(Premissas!$F$5:$F$104,MATCH(A49&amp;"|"&amp;TEXT(C49,"yyyymmdd"),Premissas!$M$5:$M$104,0)),""))</f>
        <v/>
      </c>
      <c r="K49" s="15" t="n"/>
      <c r="L49" s="21" t="n"/>
    </row>
    <row r="50" ht="21" customHeight="1">
      <c r="A50" s="15" t="n"/>
      <c r="B50" s="15" t="n"/>
      <c r="C50" s="33" t="n"/>
      <c r="D50" s="10">
        <f>IF(OR(A50="",B50=""),"",IFERROR(INDEX(Unidades!$C$5:$C$104,MATCH(A50&amp;"|"&amp;B50,Unidades!$H$5:$H$104,0)),"Conferir cadastro"))</f>
        <v/>
      </c>
      <c r="E50" s="10">
        <f>IF(OR(A50="",C50=""),"",IFERROR(INDEX(Premissas!$D$5:$D$104,MATCH(A50&amp;"|"&amp;TEXT(C50,"yyyymmdd"),Premissas!$M$5:$M$104,0)),"Conferir período"))</f>
        <v/>
      </c>
      <c r="F50" s="22">
        <f>IF(OR(A50="",B50="",C50=""),"",IFERROR(IF(INDEX(Unidades!$F$5:$F$104,MATCH(A50&amp;"|"&amp;B50,Unidades!$H$5:$H$104,0))&lt;&gt;"Ativa","",IF(E50="Fração ideal",INDEX(Unidades!$E$5:$E$104,MATCH(A50&amp;"|"&amp;B50,Unidades!$H$5:$H$104,0))/INDEX(Premissas!$N$5:$N$104,MATCH(A50&amp;"|"&amp;TEXT(C50,"yyyymmdd"),Premissas!$M$5:$M$104,0)),IF(E50="Área",INDEX(Unidades!$D$5:$D$104,MATCH(A50&amp;"|"&amp;B50,Unidades!$H$5:$H$104,0))/INDEX(Premissas!$N$5:$N$104,MATCH(A50&amp;"|"&amp;TEXT(C50,"yyyymmdd"),Premissas!$M$5:$M$104,0)),IF(E50="Igualitário",1/INDEX(Premissas!$N$5:$N$104,MATCH(A50&amp;"|"&amp;TEXT(C50,"yyyymmdd"),Premissas!$M$5:$M$104,0)),"")))),""))</f>
        <v/>
      </c>
      <c r="G50" s="23">
        <f>IF(F50="","",IFERROR(F50*INDEX(Premissas!$C$5:$C$104,MATCH(A50&amp;"|"&amp;TEXT(C50,"yyyymmdd"),Premissas!$M$5:$M$104,0)),""))</f>
        <v/>
      </c>
      <c r="H50" s="24">
        <f>IF(OR(A50="",C50=""),"",IFERROR(INDEX(Premissas!$E$5:$E$104,MATCH(A50&amp;"|"&amp;TEXT(C50,"yyyymmdd"),Premissas!$M$5:$M$104,0)),""))</f>
        <v/>
      </c>
      <c r="I50" s="23">
        <f>IF(OR(G50="",H50=""),"",IFERROR(G50/H50,""))</f>
        <v/>
      </c>
      <c r="J50" s="35">
        <f>IF(OR(A50="",C50=""),"",IFERROR(INDEX(Premissas!$F$5:$F$104,MATCH(A50&amp;"|"&amp;TEXT(C50,"yyyymmdd"),Premissas!$M$5:$M$104,0)),""))</f>
        <v/>
      </c>
      <c r="K50" s="15" t="n"/>
      <c r="L50" s="21" t="n"/>
    </row>
    <row r="51" ht="21" customHeight="1">
      <c r="A51" s="15" t="n"/>
      <c r="B51" s="15" t="n"/>
      <c r="C51" s="33" t="n"/>
      <c r="D51" s="6">
        <f>IF(OR(A51="",B51=""),"",IFERROR(INDEX(Unidades!$C$5:$C$104,MATCH(A51&amp;"|"&amp;B51,Unidades!$H$5:$H$104,0)),"Conferir cadastro"))</f>
        <v/>
      </c>
      <c r="E51" s="6">
        <f>IF(OR(A51="",C51=""),"",IFERROR(INDEX(Premissas!$D$5:$D$104,MATCH(A51&amp;"|"&amp;TEXT(C51,"yyyymmdd"),Premissas!$M$5:$M$104,0)),"Conferir período"))</f>
        <v/>
      </c>
      <c r="F51" s="17">
        <f>IF(OR(A51="",B51="",C51=""),"",IFERROR(IF(INDEX(Unidades!$F$5:$F$104,MATCH(A51&amp;"|"&amp;B51,Unidades!$H$5:$H$104,0))&lt;&gt;"Ativa","",IF(E51="Fração ideal",INDEX(Unidades!$E$5:$E$104,MATCH(A51&amp;"|"&amp;B51,Unidades!$H$5:$H$104,0))/INDEX(Premissas!$N$5:$N$104,MATCH(A51&amp;"|"&amp;TEXT(C51,"yyyymmdd"),Premissas!$M$5:$M$104,0)),IF(E51="Área",INDEX(Unidades!$D$5:$D$104,MATCH(A51&amp;"|"&amp;B51,Unidades!$H$5:$H$104,0))/INDEX(Premissas!$N$5:$N$104,MATCH(A51&amp;"|"&amp;TEXT(C51,"yyyymmdd"),Premissas!$M$5:$M$104,0)),IF(E51="Igualitário",1/INDEX(Premissas!$N$5:$N$104,MATCH(A51&amp;"|"&amp;TEXT(C51,"yyyymmdd"),Premissas!$M$5:$M$104,0)),"")))),""))</f>
        <v/>
      </c>
      <c r="G51" s="18">
        <f>IF(F51="","",IFERROR(F51*INDEX(Premissas!$C$5:$C$104,MATCH(A51&amp;"|"&amp;TEXT(C51,"yyyymmdd"),Premissas!$M$5:$M$104,0)),""))</f>
        <v/>
      </c>
      <c r="H51" s="19">
        <f>IF(OR(A51="",C51=""),"",IFERROR(INDEX(Premissas!$E$5:$E$104,MATCH(A51&amp;"|"&amp;TEXT(C51,"yyyymmdd"),Premissas!$M$5:$M$104,0)),""))</f>
        <v/>
      </c>
      <c r="I51" s="18">
        <f>IF(OR(G51="",H51=""),"",IFERROR(G51/H51,""))</f>
        <v/>
      </c>
      <c r="J51" s="34">
        <f>IF(OR(A51="",C51=""),"",IFERROR(INDEX(Premissas!$F$5:$F$104,MATCH(A51&amp;"|"&amp;TEXT(C51,"yyyymmdd"),Premissas!$M$5:$M$104,0)),""))</f>
        <v/>
      </c>
      <c r="K51" s="15" t="n"/>
      <c r="L51" s="21" t="n"/>
    </row>
    <row r="52" ht="21" customHeight="1">
      <c r="A52" s="15" t="n"/>
      <c r="B52" s="15" t="n"/>
      <c r="C52" s="33" t="n"/>
      <c r="D52" s="10">
        <f>IF(OR(A52="",B52=""),"",IFERROR(INDEX(Unidades!$C$5:$C$104,MATCH(A52&amp;"|"&amp;B52,Unidades!$H$5:$H$104,0)),"Conferir cadastro"))</f>
        <v/>
      </c>
      <c r="E52" s="10">
        <f>IF(OR(A52="",C52=""),"",IFERROR(INDEX(Premissas!$D$5:$D$104,MATCH(A52&amp;"|"&amp;TEXT(C52,"yyyymmdd"),Premissas!$M$5:$M$104,0)),"Conferir período"))</f>
        <v/>
      </c>
      <c r="F52" s="22">
        <f>IF(OR(A52="",B52="",C52=""),"",IFERROR(IF(INDEX(Unidades!$F$5:$F$104,MATCH(A52&amp;"|"&amp;B52,Unidades!$H$5:$H$104,0))&lt;&gt;"Ativa","",IF(E52="Fração ideal",INDEX(Unidades!$E$5:$E$104,MATCH(A52&amp;"|"&amp;B52,Unidades!$H$5:$H$104,0))/INDEX(Premissas!$N$5:$N$104,MATCH(A52&amp;"|"&amp;TEXT(C52,"yyyymmdd"),Premissas!$M$5:$M$104,0)),IF(E52="Área",INDEX(Unidades!$D$5:$D$104,MATCH(A52&amp;"|"&amp;B52,Unidades!$H$5:$H$104,0))/INDEX(Premissas!$N$5:$N$104,MATCH(A52&amp;"|"&amp;TEXT(C52,"yyyymmdd"),Premissas!$M$5:$M$104,0)),IF(E52="Igualitário",1/INDEX(Premissas!$N$5:$N$104,MATCH(A52&amp;"|"&amp;TEXT(C52,"yyyymmdd"),Premissas!$M$5:$M$104,0)),"")))),""))</f>
        <v/>
      </c>
      <c r="G52" s="23">
        <f>IF(F52="","",IFERROR(F52*INDEX(Premissas!$C$5:$C$104,MATCH(A52&amp;"|"&amp;TEXT(C52,"yyyymmdd"),Premissas!$M$5:$M$104,0)),""))</f>
        <v/>
      </c>
      <c r="H52" s="24">
        <f>IF(OR(A52="",C52=""),"",IFERROR(INDEX(Premissas!$E$5:$E$104,MATCH(A52&amp;"|"&amp;TEXT(C52,"yyyymmdd"),Premissas!$M$5:$M$104,0)),""))</f>
        <v/>
      </c>
      <c r="I52" s="23">
        <f>IF(OR(G52="",H52=""),"",IFERROR(G52/H52,""))</f>
        <v/>
      </c>
      <c r="J52" s="35">
        <f>IF(OR(A52="",C52=""),"",IFERROR(INDEX(Premissas!$F$5:$F$104,MATCH(A52&amp;"|"&amp;TEXT(C52,"yyyymmdd"),Premissas!$M$5:$M$104,0)),""))</f>
        <v/>
      </c>
      <c r="K52" s="15" t="n"/>
      <c r="L52" s="21" t="n"/>
    </row>
    <row r="53" ht="21" customHeight="1">
      <c r="A53" s="15" t="n"/>
      <c r="B53" s="15" t="n"/>
      <c r="C53" s="33" t="n"/>
      <c r="D53" s="6">
        <f>IF(OR(A53="",B53=""),"",IFERROR(INDEX(Unidades!$C$5:$C$104,MATCH(A53&amp;"|"&amp;B53,Unidades!$H$5:$H$104,0)),"Conferir cadastro"))</f>
        <v/>
      </c>
      <c r="E53" s="6">
        <f>IF(OR(A53="",C53=""),"",IFERROR(INDEX(Premissas!$D$5:$D$104,MATCH(A53&amp;"|"&amp;TEXT(C53,"yyyymmdd"),Premissas!$M$5:$M$104,0)),"Conferir período"))</f>
        <v/>
      </c>
      <c r="F53" s="17">
        <f>IF(OR(A53="",B53="",C53=""),"",IFERROR(IF(INDEX(Unidades!$F$5:$F$104,MATCH(A53&amp;"|"&amp;B53,Unidades!$H$5:$H$104,0))&lt;&gt;"Ativa","",IF(E53="Fração ideal",INDEX(Unidades!$E$5:$E$104,MATCH(A53&amp;"|"&amp;B53,Unidades!$H$5:$H$104,0))/INDEX(Premissas!$N$5:$N$104,MATCH(A53&amp;"|"&amp;TEXT(C53,"yyyymmdd"),Premissas!$M$5:$M$104,0)),IF(E53="Área",INDEX(Unidades!$D$5:$D$104,MATCH(A53&amp;"|"&amp;B53,Unidades!$H$5:$H$104,0))/INDEX(Premissas!$N$5:$N$104,MATCH(A53&amp;"|"&amp;TEXT(C53,"yyyymmdd"),Premissas!$M$5:$M$104,0)),IF(E53="Igualitário",1/INDEX(Premissas!$N$5:$N$104,MATCH(A53&amp;"|"&amp;TEXT(C53,"yyyymmdd"),Premissas!$M$5:$M$104,0)),"")))),""))</f>
        <v/>
      </c>
      <c r="G53" s="18">
        <f>IF(F53="","",IFERROR(F53*INDEX(Premissas!$C$5:$C$104,MATCH(A53&amp;"|"&amp;TEXT(C53,"yyyymmdd"),Premissas!$M$5:$M$104,0)),""))</f>
        <v/>
      </c>
      <c r="H53" s="19">
        <f>IF(OR(A53="",C53=""),"",IFERROR(INDEX(Premissas!$E$5:$E$104,MATCH(A53&amp;"|"&amp;TEXT(C53,"yyyymmdd"),Premissas!$M$5:$M$104,0)),""))</f>
        <v/>
      </c>
      <c r="I53" s="18">
        <f>IF(OR(G53="",H53=""),"",IFERROR(G53/H53,""))</f>
        <v/>
      </c>
      <c r="J53" s="34">
        <f>IF(OR(A53="",C53=""),"",IFERROR(INDEX(Premissas!$F$5:$F$104,MATCH(A53&amp;"|"&amp;TEXT(C53,"yyyymmdd"),Premissas!$M$5:$M$104,0)),""))</f>
        <v/>
      </c>
      <c r="K53" s="15" t="n"/>
      <c r="L53" s="21" t="n"/>
    </row>
    <row r="54" ht="21" customHeight="1">
      <c r="A54" s="15" t="n"/>
      <c r="B54" s="15" t="n"/>
      <c r="C54" s="33" t="n"/>
      <c r="D54" s="10">
        <f>IF(OR(A54="",B54=""),"",IFERROR(INDEX(Unidades!$C$5:$C$104,MATCH(A54&amp;"|"&amp;B54,Unidades!$H$5:$H$104,0)),"Conferir cadastro"))</f>
        <v/>
      </c>
      <c r="E54" s="10">
        <f>IF(OR(A54="",C54=""),"",IFERROR(INDEX(Premissas!$D$5:$D$104,MATCH(A54&amp;"|"&amp;TEXT(C54,"yyyymmdd"),Premissas!$M$5:$M$104,0)),"Conferir período"))</f>
        <v/>
      </c>
      <c r="F54" s="22">
        <f>IF(OR(A54="",B54="",C54=""),"",IFERROR(IF(INDEX(Unidades!$F$5:$F$104,MATCH(A54&amp;"|"&amp;B54,Unidades!$H$5:$H$104,0))&lt;&gt;"Ativa","",IF(E54="Fração ideal",INDEX(Unidades!$E$5:$E$104,MATCH(A54&amp;"|"&amp;B54,Unidades!$H$5:$H$104,0))/INDEX(Premissas!$N$5:$N$104,MATCH(A54&amp;"|"&amp;TEXT(C54,"yyyymmdd"),Premissas!$M$5:$M$104,0)),IF(E54="Área",INDEX(Unidades!$D$5:$D$104,MATCH(A54&amp;"|"&amp;B54,Unidades!$H$5:$H$104,0))/INDEX(Premissas!$N$5:$N$104,MATCH(A54&amp;"|"&amp;TEXT(C54,"yyyymmdd"),Premissas!$M$5:$M$104,0)),IF(E54="Igualitário",1/INDEX(Premissas!$N$5:$N$104,MATCH(A54&amp;"|"&amp;TEXT(C54,"yyyymmdd"),Premissas!$M$5:$M$104,0)),"")))),""))</f>
        <v/>
      </c>
      <c r="G54" s="23">
        <f>IF(F54="","",IFERROR(F54*INDEX(Premissas!$C$5:$C$104,MATCH(A54&amp;"|"&amp;TEXT(C54,"yyyymmdd"),Premissas!$M$5:$M$104,0)),""))</f>
        <v/>
      </c>
      <c r="H54" s="24">
        <f>IF(OR(A54="",C54=""),"",IFERROR(INDEX(Premissas!$E$5:$E$104,MATCH(A54&amp;"|"&amp;TEXT(C54,"yyyymmdd"),Premissas!$M$5:$M$104,0)),""))</f>
        <v/>
      </c>
      <c r="I54" s="23">
        <f>IF(OR(G54="",H54=""),"",IFERROR(G54/H54,""))</f>
        <v/>
      </c>
      <c r="J54" s="35">
        <f>IF(OR(A54="",C54=""),"",IFERROR(INDEX(Premissas!$F$5:$F$104,MATCH(A54&amp;"|"&amp;TEXT(C54,"yyyymmdd"),Premissas!$M$5:$M$104,0)),""))</f>
        <v/>
      </c>
      <c r="K54" s="15" t="n"/>
      <c r="L54" s="21" t="n"/>
    </row>
    <row r="55" ht="21" customHeight="1">
      <c r="A55" s="15" t="n"/>
      <c r="B55" s="15" t="n"/>
      <c r="C55" s="33" t="n"/>
      <c r="D55" s="6">
        <f>IF(OR(A55="",B55=""),"",IFERROR(INDEX(Unidades!$C$5:$C$104,MATCH(A55&amp;"|"&amp;B55,Unidades!$H$5:$H$104,0)),"Conferir cadastro"))</f>
        <v/>
      </c>
      <c r="E55" s="6">
        <f>IF(OR(A55="",C55=""),"",IFERROR(INDEX(Premissas!$D$5:$D$104,MATCH(A55&amp;"|"&amp;TEXT(C55,"yyyymmdd"),Premissas!$M$5:$M$104,0)),"Conferir período"))</f>
        <v/>
      </c>
      <c r="F55" s="17">
        <f>IF(OR(A55="",B55="",C55=""),"",IFERROR(IF(INDEX(Unidades!$F$5:$F$104,MATCH(A55&amp;"|"&amp;B55,Unidades!$H$5:$H$104,0))&lt;&gt;"Ativa","",IF(E55="Fração ideal",INDEX(Unidades!$E$5:$E$104,MATCH(A55&amp;"|"&amp;B55,Unidades!$H$5:$H$104,0))/INDEX(Premissas!$N$5:$N$104,MATCH(A55&amp;"|"&amp;TEXT(C55,"yyyymmdd"),Premissas!$M$5:$M$104,0)),IF(E55="Área",INDEX(Unidades!$D$5:$D$104,MATCH(A55&amp;"|"&amp;B55,Unidades!$H$5:$H$104,0))/INDEX(Premissas!$N$5:$N$104,MATCH(A55&amp;"|"&amp;TEXT(C55,"yyyymmdd"),Premissas!$M$5:$M$104,0)),IF(E55="Igualitário",1/INDEX(Premissas!$N$5:$N$104,MATCH(A55&amp;"|"&amp;TEXT(C55,"yyyymmdd"),Premissas!$M$5:$M$104,0)),"")))),""))</f>
        <v/>
      </c>
      <c r="G55" s="18">
        <f>IF(F55="","",IFERROR(F55*INDEX(Premissas!$C$5:$C$104,MATCH(A55&amp;"|"&amp;TEXT(C55,"yyyymmdd"),Premissas!$M$5:$M$104,0)),""))</f>
        <v/>
      </c>
      <c r="H55" s="19">
        <f>IF(OR(A55="",C55=""),"",IFERROR(INDEX(Premissas!$E$5:$E$104,MATCH(A55&amp;"|"&amp;TEXT(C55,"yyyymmdd"),Premissas!$M$5:$M$104,0)),""))</f>
        <v/>
      </c>
      <c r="I55" s="18">
        <f>IF(OR(G55="",H55=""),"",IFERROR(G55/H55,""))</f>
        <v/>
      </c>
      <c r="J55" s="34">
        <f>IF(OR(A55="",C55=""),"",IFERROR(INDEX(Premissas!$F$5:$F$104,MATCH(A55&amp;"|"&amp;TEXT(C55,"yyyymmdd"),Premissas!$M$5:$M$104,0)),""))</f>
        <v/>
      </c>
      <c r="K55" s="15" t="n"/>
      <c r="L55" s="21" t="n"/>
    </row>
    <row r="56" ht="21" customHeight="1">
      <c r="A56" s="15" t="n"/>
      <c r="B56" s="15" t="n"/>
      <c r="C56" s="33" t="n"/>
      <c r="D56" s="10">
        <f>IF(OR(A56="",B56=""),"",IFERROR(INDEX(Unidades!$C$5:$C$104,MATCH(A56&amp;"|"&amp;B56,Unidades!$H$5:$H$104,0)),"Conferir cadastro"))</f>
        <v/>
      </c>
      <c r="E56" s="10">
        <f>IF(OR(A56="",C56=""),"",IFERROR(INDEX(Premissas!$D$5:$D$104,MATCH(A56&amp;"|"&amp;TEXT(C56,"yyyymmdd"),Premissas!$M$5:$M$104,0)),"Conferir período"))</f>
        <v/>
      </c>
      <c r="F56" s="22">
        <f>IF(OR(A56="",B56="",C56=""),"",IFERROR(IF(INDEX(Unidades!$F$5:$F$104,MATCH(A56&amp;"|"&amp;B56,Unidades!$H$5:$H$104,0))&lt;&gt;"Ativa","",IF(E56="Fração ideal",INDEX(Unidades!$E$5:$E$104,MATCH(A56&amp;"|"&amp;B56,Unidades!$H$5:$H$104,0))/INDEX(Premissas!$N$5:$N$104,MATCH(A56&amp;"|"&amp;TEXT(C56,"yyyymmdd"),Premissas!$M$5:$M$104,0)),IF(E56="Área",INDEX(Unidades!$D$5:$D$104,MATCH(A56&amp;"|"&amp;B56,Unidades!$H$5:$H$104,0))/INDEX(Premissas!$N$5:$N$104,MATCH(A56&amp;"|"&amp;TEXT(C56,"yyyymmdd"),Premissas!$M$5:$M$104,0)),IF(E56="Igualitário",1/INDEX(Premissas!$N$5:$N$104,MATCH(A56&amp;"|"&amp;TEXT(C56,"yyyymmdd"),Premissas!$M$5:$M$104,0)),"")))),""))</f>
        <v/>
      </c>
      <c r="G56" s="23">
        <f>IF(F56="","",IFERROR(F56*INDEX(Premissas!$C$5:$C$104,MATCH(A56&amp;"|"&amp;TEXT(C56,"yyyymmdd"),Premissas!$M$5:$M$104,0)),""))</f>
        <v/>
      </c>
      <c r="H56" s="24">
        <f>IF(OR(A56="",C56=""),"",IFERROR(INDEX(Premissas!$E$5:$E$104,MATCH(A56&amp;"|"&amp;TEXT(C56,"yyyymmdd"),Premissas!$M$5:$M$104,0)),""))</f>
        <v/>
      </c>
      <c r="I56" s="23">
        <f>IF(OR(G56="",H56=""),"",IFERROR(G56/H56,""))</f>
        <v/>
      </c>
      <c r="J56" s="35">
        <f>IF(OR(A56="",C56=""),"",IFERROR(INDEX(Premissas!$F$5:$F$104,MATCH(A56&amp;"|"&amp;TEXT(C56,"yyyymmdd"),Premissas!$M$5:$M$104,0)),""))</f>
        <v/>
      </c>
      <c r="K56" s="15" t="n"/>
      <c r="L56" s="21" t="n"/>
    </row>
    <row r="57" ht="21" customHeight="1">
      <c r="A57" s="15" t="n"/>
      <c r="B57" s="15" t="n"/>
      <c r="C57" s="33" t="n"/>
      <c r="D57" s="6">
        <f>IF(OR(A57="",B57=""),"",IFERROR(INDEX(Unidades!$C$5:$C$104,MATCH(A57&amp;"|"&amp;B57,Unidades!$H$5:$H$104,0)),"Conferir cadastro"))</f>
        <v/>
      </c>
      <c r="E57" s="6">
        <f>IF(OR(A57="",C57=""),"",IFERROR(INDEX(Premissas!$D$5:$D$104,MATCH(A57&amp;"|"&amp;TEXT(C57,"yyyymmdd"),Premissas!$M$5:$M$104,0)),"Conferir período"))</f>
        <v/>
      </c>
      <c r="F57" s="17">
        <f>IF(OR(A57="",B57="",C57=""),"",IFERROR(IF(INDEX(Unidades!$F$5:$F$104,MATCH(A57&amp;"|"&amp;B57,Unidades!$H$5:$H$104,0))&lt;&gt;"Ativa","",IF(E57="Fração ideal",INDEX(Unidades!$E$5:$E$104,MATCH(A57&amp;"|"&amp;B57,Unidades!$H$5:$H$104,0))/INDEX(Premissas!$N$5:$N$104,MATCH(A57&amp;"|"&amp;TEXT(C57,"yyyymmdd"),Premissas!$M$5:$M$104,0)),IF(E57="Área",INDEX(Unidades!$D$5:$D$104,MATCH(A57&amp;"|"&amp;B57,Unidades!$H$5:$H$104,0))/INDEX(Premissas!$N$5:$N$104,MATCH(A57&amp;"|"&amp;TEXT(C57,"yyyymmdd"),Premissas!$M$5:$M$104,0)),IF(E57="Igualitário",1/INDEX(Premissas!$N$5:$N$104,MATCH(A57&amp;"|"&amp;TEXT(C57,"yyyymmdd"),Premissas!$M$5:$M$104,0)),"")))),""))</f>
        <v/>
      </c>
      <c r="G57" s="18">
        <f>IF(F57="","",IFERROR(F57*INDEX(Premissas!$C$5:$C$104,MATCH(A57&amp;"|"&amp;TEXT(C57,"yyyymmdd"),Premissas!$M$5:$M$104,0)),""))</f>
        <v/>
      </c>
      <c r="H57" s="19">
        <f>IF(OR(A57="",C57=""),"",IFERROR(INDEX(Premissas!$E$5:$E$104,MATCH(A57&amp;"|"&amp;TEXT(C57,"yyyymmdd"),Premissas!$M$5:$M$104,0)),""))</f>
        <v/>
      </c>
      <c r="I57" s="18">
        <f>IF(OR(G57="",H57=""),"",IFERROR(G57/H57,""))</f>
        <v/>
      </c>
      <c r="J57" s="34">
        <f>IF(OR(A57="",C57=""),"",IFERROR(INDEX(Premissas!$F$5:$F$104,MATCH(A57&amp;"|"&amp;TEXT(C57,"yyyymmdd"),Premissas!$M$5:$M$104,0)),""))</f>
        <v/>
      </c>
      <c r="K57" s="15" t="n"/>
      <c r="L57" s="21" t="n"/>
    </row>
    <row r="58" ht="21" customHeight="1">
      <c r="A58" s="15" t="n"/>
      <c r="B58" s="15" t="n"/>
      <c r="C58" s="33" t="n"/>
      <c r="D58" s="10">
        <f>IF(OR(A58="",B58=""),"",IFERROR(INDEX(Unidades!$C$5:$C$104,MATCH(A58&amp;"|"&amp;B58,Unidades!$H$5:$H$104,0)),"Conferir cadastro"))</f>
        <v/>
      </c>
      <c r="E58" s="10">
        <f>IF(OR(A58="",C58=""),"",IFERROR(INDEX(Premissas!$D$5:$D$104,MATCH(A58&amp;"|"&amp;TEXT(C58,"yyyymmdd"),Premissas!$M$5:$M$104,0)),"Conferir período"))</f>
        <v/>
      </c>
      <c r="F58" s="22">
        <f>IF(OR(A58="",B58="",C58=""),"",IFERROR(IF(INDEX(Unidades!$F$5:$F$104,MATCH(A58&amp;"|"&amp;B58,Unidades!$H$5:$H$104,0))&lt;&gt;"Ativa","",IF(E58="Fração ideal",INDEX(Unidades!$E$5:$E$104,MATCH(A58&amp;"|"&amp;B58,Unidades!$H$5:$H$104,0))/INDEX(Premissas!$N$5:$N$104,MATCH(A58&amp;"|"&amp;TEXT(C58,"yyyymmdd"),Premissas!$M$5:$M$104,0)),IF(E58="Área",INDEX(Unidades!$D$5:$D$104,MATCH(A58&amp;"|"&amp;B58,Unidades!$H$5:$H$104,0))/INDEX(Premissas!$N$5:$N$104,MATCH(A58&amp;"|"&amp;TEXT(C58,"yyyymmdd"),Premissas!$M$5:$M$104,0)),IF(E58="Igualitário",1/INDEX(Premissas!$N$5:$N$104,MATCH(A58&amp;"|"&amp;TEXT(C58,"yyyymmdd"),Premissas!$M$5:$M$104,0)),"")))),""))</f>
        <v/>
      </c>
      <c r="G58" s="23">
        <f>IF(F58="","",IFERROR(F58*INDEX(Premissas!$C$5:$C$104,MATCH(A58&amp;"|"&amp;TEXT(C58,"yyyymmdd"),Premissas!$M$5:$M$104,0)),""))</f>
        <v/>
      </c>
      <c r="H58" s="24">
        <f>IF(OR(A58="",C58=""),"",IFERROR(INDEX(Premissas!$E$5:$E$104,MATCH(A58&amp;"|"&amp;TEXT(C58,"yyyymmdd"),Premissas!$M$5:$M$104,0)),""))</f>
        <v/>
      </c>
      <c r="I58" s="23">
        <f>IF(OR(G58="",H58=""),"",IFERROR(G58/H58,""))</f>
        <v/>
      </c>
      <c r="J58" s="35">
        <f>IF(OR(A58="",C58=""),"",IFERROR(INDEX(Premissas!$F$5:$F$104,MATCH(A58&amp;"|"&amp;TEXT(C58,"yyyymmdd"),Premissas!$M$5:$M$104,0)),""))</f>
        <v/>
      </c>
      <c r="K58" s="15" t="n"/>
      <c r="L58" s="21" t="n"/>
    </row>
    <row r="59" ht="21" customHeight="1">
      <c r="A59" s="15" t="n"/>
      <c r="B59" s="15" t="n"/>
      <c r="C59" s="33" t="n"/>
      <c r="D59" s="6">
        <f>IF(OR(A59="",B59=""),"",IFERROR(INDEX(Unidades!$C$5:$C$104,MATCH(A59&amp;"|"&amp;B59,Unidades!$H$5:$H$104,0)),"Conferir cadastro"))</f>
        <v/>
      </c>
      <c r="E59" s="6">
        <f>IF(OR(A59="",C59=""),"",IFERROR(INDEX(Premissas!$D$5:$D$104,MATCH(A59&amp;"|"&amp;TEXT(C59,"yyyymmdd"),Premissas!$M$5:$M$104,0)),"Conferir período"))</f>
        <v/>
      </c>
      <c r="F59" s="17">
        <f>IF(OR(A59="",B59="",C59=""),"",IFERROR(IF(INDEX(Unidades!$F$5:$F$104,MATCH(A59&amp;"|"&amp;B59,Unidades!$H$5:$H$104,0))&lt;&gt;"Ativa","",IF(E59="Fração ideal",INDEX(Unidades!$E$5:$E$104,MATCH(A59&amp;"|"&amp;B59,Unidades!$H$5:$H$104,0))/INDEX(Premissas!$N$5:$N$104,MATCH(A59&amp;"|"&amp;TEXT(C59,"yyyymmdd"),Premissas!$M$5:$M$104,0)),IF(E59="Área",INDEX(Unidades!$D$5:$D$104,MATCH(A59&amp;"|"&amp;B59,Unidades!$H$5:$H$104,0))/INDEX(Premissas!$N$5:$N$104,MATCH(A59&amp;"|"&amp;TEXT(C59,"yyyymmdd"),Premissas!$M$5:$M$104,0)),IF(E59="Igualitário",1/INDEX(Premissas!$N$5:$N$104,MATCH(A59&amp;"|"&amp;TEXT(C59,"yyyymmdd"),Premissas!$M$5:$M$104,0)),"")))),""))</f>
        <v/>
      </c>
      <c r="G59" s="18">
        <f>IF(F59="","",IFERROR(F59*INDEX(Premissas!$C$5:$C$104,MATCH(A59&amp;"|"&amp;TEXT(C59,"yyyymmdd"),Premissas!$M$5:$M$104,0)),""))</f>
        <v/>
      </c>
      <c r="H59" s="19">
        <f>IF(OR(A59="",C59=""),"",IFERROR(INDEX(Premissas!$E$5:$E$104,MATCH(A59&amp;"|"&amp;TEXT(C59,"yyyymmdd"),Premissas!$M$5:$M$104,0)),""))</f>
        <v/>
      </c>
      <c r="I59" s="18">
        <f>IF(OR(G59="",H59=""),"",IFERROR(G59/H59,""))</f>
        <v/>
      </c>
      <c r="J59" s="34">
        <f>IF(OR(A59="",C59=""),"",IFERROR(INDEX(Premissas!$F$5:$F$104,MATCH(A59&amp;"|"&amp;TEXT(C59,"yyyymmdd"),Premissas!$M$5:$M$104,0)),""))</f>
        <v/>
      </c>
      <c r="K59" s="15" t="n"/>
      <c r="L59" s="21" t="n"/>
    </row>
    <row r="60" ht="21" customHeight="1">
      <c r="A60" s="15" t="n"/>
      <c r="B60" s="15" t="n"/>
      <c r="C60" s="33" t="n"/>
      <c r="D60" s="10">
        <f>IF(OR(A60="",B60=""),"",IFERROR(INDEX(Unidades!$C$5:$C$104,MATCH(A60&amp;"|"&amp;B60,Unidades!$H$5:$H$104,0)),"Conferir cadastro"))</f>
        <v/>
      </c>
      <c r="E60" s="10">
        <f>IF(OR(A60="",C60=""),"",IFERROR(INDEX(Premissas!$D$5:$D$104,MATCH(A60&amp;"|"&amp;TEXT(C60,"yyyymmdd"),Premissas!$M$5:$M$104,0)),"Conferir período"))</f>
        <v/>
      </c>
      <c r="F60" s="22">
        <f>IF(OR(A60="",B60="",C60=""),"",IFERROR(IF(INDEX(Unidades!$F$5:$F$104,MATCH(A60&amp;"|"&amp;B60,Unidades!$H$5:$H$104,0))&lt;&gt;"Ativa","",IF(E60="Fração ideal",INDEX(Unidades!$E$5:$E$104,MATCH(A60&amp;"|"&amp;B60,Unidades!$H$5:$H$104,0))/INDEX(Premissas!$N$5:$N$104,MATCH(A60&amp;"|"&amp;TEXT(C60,"yyyymmdd"),Premissas!$M$5:$M$104,0)),IF(E60="Área",INDEX(Unidades!$D$5:$D$104,MATCH(A60&amp;"|"&amp;B60,Unidades!$H$5:$H$104,0))/INDEX(Premissas!$N$5:$N$104,MATCH(A60&amp;"|"&amp;TEXT(C60,"yyyymmdd"),Premissas!$M$5:$M$104,0)),IF(E60="Igualitário",1/INDEX(Premissas!$N$5:$N$104,MATCH(A60&amp;"|"&amp;TEXT(C60,"yyyymmdd"),Premissas!$M$5:$M$104,0)),"")))),""))</f>
        <v/>
      </c>
      <c r="G60" s="23">
        <f>IF(F60="","",IFERROR(F60*INDEX(Premissas!$C$5:$C$104,MATCH(A60&amp;"|"&amp;TEXT(C60,"yyyymmdd"),Premissas!$M$5:$M$104,0)),""))</f>
        <v/>
      </c>
      <c r="H60" s="24">
        <f>IF(OR(A60="",C60=""),"",IFERROR(INDEX(Premissas!$E$5:$E$104,MATCH(A60&amp;"|"&amp;TEXT(C60,"yyyymmdd"),Premissas!$M$5:$M$104,0)),""))</f>
        <v/>
      </c>
      <c r="I60" s="23">
        <f>IF(OR(G60="",H60=""),"",IFERROR(G60/H60,""))</f>
        <v/>
      </c>
      <c r="J60" s="35">
        <f>IF(OR(A60="",C60=""),"",IFERROR(INDEX(Premissas!$F$5:$F$104,MATCH(A60&amp;"|"&amp;TEXT(C60,"yyyymmdd"),Premissas!$M$5:$M$104,0)),""))</f>
        <v/>
      </c>
      <c r="K60" s="15" t="n"/>
      <c r="L60" s="21" t="n"/>
    </row>
    <row r="61" ht="21" customHeight="1">
      <c r="A61" s="15" t="n"/>
      <c r="B61" s="15" t="n"/>
      <c r="C61" s="33" t="n"/>
      <c r="D61" s="6">
        <f>IF(OR(A61="",B61=""),"",IFERROR(INDEX(Unidades!$C$5:$C$104,MATCH(A61&amp;"|"&amp;B61,Unidades!$H$5:$H$104,0)),"Conferir cadastro"))</f>
        <v/>
      </c>
      <c r="E61" s="6">
        <f>IF(OR(A61="",C61=""),"",IFERROR(INDEX(Premissas!$D$5:$D$104,MATCH(A61&amp;"|"&amp;TEXT(C61,"yyyymmdd"),Premissas!$M$5:$M$104,0)),"Conferir período"))</f>
        <v/>
      </c>
      <c r="F61" s="17">
        <f>IF(OR(A61="",B61="",C61=""),"",IFERROR(IF(INDEX(Unidades!$F$5:$F$104,MATCH(A61&amp;"|"&amp;B61,Unidades!$H$5:$H$104,0))&lt;&gt;"Ativa","",IF(E61="Fração ideal",INDEX(Unidades!$E$5:$E$104,MATCH(A61&amp;"|"&amp;B61,Unidades!$H$5:$H$104,0))/INDEX(Premissas!$N$5:$N$104,MATCH(A61&amp;"|"&amp;TEXT(C61,"yyyymmdd"),Premissas!$M$5:$M$104,0)),IF(E61="Área",INDEX(Unidades!$D$5:$D$104,MATCH(A61&amp;"|"&amp;B61,Unidades!$H$5:$H$104,0))/INDEX(Premissas!$N$5:$N$104,MATCH(A61&amp;"|"&amp;TEXT(C61,"yyyymmdd"),Premissas!$M$5:$M$104,0)),IF(E61="Igualitário",1/INDEX(Premissas!$N$5:$N$104,MATCH(A61&amp;"|"&amp;TEXT(C61,"yyyymmdd"),Premissas!$M$5:$M$104,0)),"")))),""))</f>
        <v/>
      </c>
      <c r="G61" s="18">
        <f>IF(F61="","",IFERROR(F61*INDEX(Premissas!$C$5:$C$104,MATCH(A61&amp;"|"&amp;TEXT(C61,"yyyymmdd"),Premissas!$M$5:$M$104,0)),""))</f>
        <v/>
      </c>
      <c r="H61" s="19">
        <f>IF(OR(A61="",C61=""),"",IFERROR(INDEX(Premissas!$E$5:$E$104,MATCH(A61&amp;"|"&amp;TEXT(C61,"yyyymmdd"),Premissas!$M$5:$M$104,0)),""))</f>
        <v/>
      </c>
      <c r="I61" s="18">
        <f>IF(OR(G61="",H61=""),"",IFERROR(G61/H61,""))</f>
        <v/>
      </c>
      <c r="J61" s="34">
        <f>IF(OR(A61="",C61=""),"",IFERROR(INDEX(Premissas!$F$5:$F$104,MATCH(A61&amp;"|"&amp;TEXT(C61,"yyyymmdd"),Premissas!$M$5:$M$104,0)),""))</f>
        <v/>
      </c>
      <c r="K61" s="15" t="n"/>
      <c r="L61" s="21" t="n"/>
    </row>
    <row r="62" ht="21" customHeight="1">
      <c r="A62" s="15" t="n"/>
      <c r="B62" s="15" t="n"/>
      <c r="C62" s="33" t="n"/>
      <c r="D62" s="10">
        <f>IF(OR(A62="",B62=""),"",IFERROR(INDEX(Unidades!$C$5:$C$104,MATCH(A62&amp;"|"&amp;B62,Unidades!$H$5:$H$104,0)),"Conferir cadastro"))</f>
        <v/>
      </c>
      <c r="E62" s="10">
        <f>IF(OR(A62="",C62=""),"",IFERROR(INDEX(Premissas!$D$5:$D$104,MATCH(A62&amp;"|"&amp;TEXT(C62,"yyyymmdd"),Premissas!$M$5:$M$104,0)),"Conferir período"))</f>
        <v/>
      </c>
      <c r="F62" s="22">
        <f>IF(OR(A62="",B62="",C62=""),"",IFERROR(IF(INDEX(Unidades!$F$5:$F$104,MATCH(A62&amp;"|"&amp;B62,Unidades!$H$5:$H$104,0))&lt;&gt;"Ativa","",IF(E62="Fração ideal",INDEX(Unidades!$E$5:$E$104,MATCH(A62&amp;"|"&amp;B62,Unidades!$H$5:$H$104,0))/INDEX(Premissas!$N$5:$N$104,MATCH(A62&amp;"|"&amp;TEXT(C62,"yyyymmdd"),Premissas!$M$5:$M$104,0)),IF(E62="Área",INDEX(Unidades!$D$5:$D$104,MATCH(A62&amp;"|"&amp;B62,Unidades!$H$5:$H$104,0))/INDEX(Premissas!$N$5:$N$104,MATCH(A62&amp;"|"&amp;TEXT(C62,"yyyymmdd"),Premissas!$M$5:$M$104,0)),IF(E62="Igualitário",1/INDEX(Premissas!$N$5:$N$104,MATCH(A62&amp;"|"&amp;TEXT(C62,"yyyymmdd"),Premissas!$M$5:$M$104,0)),"")))),""))</f>
        <v/>
      </c>
      <c r="G62" s="23">
        <f>IF(F62="","",IFERROR(F62*INDEX(Premissas!$C$5:$C$104,MATCH(A62&amp;"|"&amp;TEXT(C62,"yyyymmdd"),Premissas!$M$5:$M$104,0)),""))</f>
        <v/>
      </c>
      <c r="H62" s="24">
        <f>IF(OR(A62="",C62=""),"",IFERROR(INDEX(Premissas!$E$5:$E$104,MATCH(A62&amp;"|"&amp;TEXT(C62,"yyyymmdd"),Premissas!$M$5:$M$104,0)),""))</f>
        <v/>
      </c>
      <c r="I62" s="23">
        <f>IF(OR(G62="",H62=""),"",IFERROR(G62/H62,""))</f>
        <v/>
      </c>
      <c r="J62" s="35">
        <f>IF(OR(A62="",C62=""),"",IFERROR(INDEX(Premissas!$F$5:$F$104,MATCH(A62&amp;"|"&amp;TEXT(C62,"yyyymmdd"),Premissas!$M$5:$M$104,0)),""))</f>
        <v/>
      </c>
      <c r="K62" s="15" t="n"/>
      <c r="L62" s="21" t="n"/>
    </row>
    <row r="63" ht="21" customHeight="1">
      <c r="A63" s="15" t="n"/>
      <c r="B63" s="15" t="n"/>
      <c r="C63" s="33" t="n"/>
      <c r="D63" s="6">
        <f>IF(OR(A63="",B63=""),"",IFERROR(INDEX(Unidades!$C$5:$C$104,MATCH(A63&amp;"|"&amp;B63,Unidades!$H$5:$H$104,0)),"Conferir cadastro"))</f>
        <v/>
      </c>
      <c r="E63" s="6">
        <f>IF(OR(A63="",C63=""),"",IFERROR(INDEX(Premissas!$D$5:$D$104,MATCH(A63&amp;"|"&amp;TEXT(C63,"yyyymmdd"),Premissas!$M$5:$M$104,0)),"Conferir período"))</f>
        <v/>
      </c>
      <c r="F63" s="17">
        <f>IF(OR(A63="",B63="",C63=""),"",IFERROR(IF(INDEX(Unidades!$F$5:$F$104,MATCH(A63&amp;"|"&amp;B63,Unidades!$H$5:$H$104,0))&lt;&gt;"Ativa","",IF(E63="Fração ideal",INDEX(Unidades!$E$5:$E$104,MATCH(A63&amp;"|"&amp;B63,Unidades!$H$5:$H$104,0))/INDEX(Premissas!$N$5:$N$104,MATCH(A63&amp;"|"&amp;TEXT(C63,"yyyymmdd"),Premissas!$M$5:$M$104,0)),IF(E63="Área",INDEX(Unidades!$D$5:$D$104,MATCH(A63&amp;"|"&amp;B63,Unidades!$H$5:$H$104,0))/INDEX(Premissas!$N$5:$N$104,MATCH(A63&amp;"|"&amp;TEXT(C63,"yyyymmdd"),Premissas!$M$5:$M$104,0)),IF(E63="Igualitário",1/INDEX(Premissas!$N$5:$N$104,MATCH(A63&amp;"|"&amp;TEXT(C63,"yyyymmdd"),Premissas!$M$5:$M$104,0)),"")))),""))</f>
        <v/>
      </c>
      <c r="G63" s="18">
        <f>IF(F63="","",IFERROR(F63*INDEX(Premissas!$C$5:$C$104,MATCH(A63&amp;"|"&amp;TEXT(C63,"yyyymmdd"),Premissas!$M$5:$M$104,0)),""))</f>
        <v/>
      </c>
      <c r="H63" s="19">
        <f>IF(OR(A63="",C63=""),"",IFERROR(INDEX(Premissas!$E$5:$E$104,MATCH(A63&amp;"|"&amp;TEXT(C63,"yyyymmdd"),Premissas!$M$5:$M$104,0)),""))</f>
        <v/>
      </c>
      <c r="I63" s="18">
        <f>IF(OR(G63="",H63=""),"",IFERROR(G63/H63,""))</f>
        <v/>
      </c>
      <c r="J63" s="34">
        <f>IF(OR(A63="",C63=""),"",IFERROR(INDEX(Premissas!$F$5:$F$104,MATCH(A63&amp;"|"&amp;TEXT(C63,"yyyymmdd"),Premissas!$M$5:$M$104,0)),""))</f>
        <v/>
      </c>
      <c r="K63" s="15" t="n"/>
      <c r="L63" s="21" t="n"/>
    </row>
    <row r="64" ht="21" customHeight="1">
      <c r="A64" s="15" t="n"/>
      <c r="B64" s="15" t="n"/>
      <c r="C64" s="33" t="n"/>
      <c r="D64" s="10">
        <f>IF(OR(A64="",B64=""),"",IFERROR(INDEX(Unidades!$C$5:$C$104,MATCH(A64&amp;"|"&amp;B64,Unidades!$H$5:$H$104,0)),"Conferir cadastro"))</f>
        <v/>
      </c>
      <c r="E64" s="10">
        <f>IF(OR(A64="",C64=""),"",IFERROR(INDEX(Premissas!$D$5:$D$104,MATCH(A64&amp;"|"&amp;TEXT(C64,"yyyymmdd"),Premissas!$M$5:$M$104,0)),"Conferir período"))</f>
        <v/>
      </c>
      <c r="F64" s="22">
        <f>IF(OR(A64="",B64="",C64=""),"",IFERROR(IF(INDEX(Unidades!$F$5:$F$104,MATCH(A64&amp;"|"&amp;B64,Unidades!$H$5:$H$104,0))&lt;&gt;"Ativa","",IF(E64="Fração ideal",INDEX(Unidades!$E$5:$E$104,MATCH(A64&amp;"|"&amp;B64,Unidades!$H$5:$H$104,0))/INDEX(Premissas!$N$5:$N$104,MATCH(A64&amp;"|"&amp;TEXT(C64,"yyyymmdd"),Premissas!$M$5:$M$104,0)),IF(E64="Área",INDEX(Unidades!$D$5:$D$104,MATCH(A64&amp;"|"&amp;B64,Unidades!$H$5:$H$104,0))/INDEX(Premissas!$N$5:$N$104,MATCH(A64&amp;"|"&amp;TEXT(C64,"yyyymmdd"),Premissas!$M$5:$M$104,0)),IF(E64="Igualitário",1/INDEX(Premissas!$N$5:$N$104,MATCH(A64&amp;"|"&amp;TEXT(C64,"yyyymmdd"),Premissas!$M$5:$M$104,0)),"")))),""))</f>
        <v/>
      </c>
      <c r="G64" s="23">
        <f>IF(F64="","",IFERROR(F64*INDEX(Premissas!$C$5:$C$104,MATCH(A64&amp;"|"&amp;TEXT(C64,"yyyymmdd"),Premissas!$M$5:$M$104,0)),""))</f>
        <v/>
      </c>
      <c r="H64" s="24">
        <f>IF(OR(A64="",C64=""),"",IFERROR(INDEX(Premissas!$E$5:$E$104,MATCH(A64&amp;"|"&amp;TEXT(C64,"yyyymmdd"),Premissas!$M$5:$M$104,0)),""))</f>
        <v/>
      </c>
      <c r="I64" s="23">
        <f>IF(OR(G64="",H64=""),"",IFERROR(G64/H64,""))</f>
        <v/>
      </c>
      <c r="J64" s="35">
        <f>IF(OR(A64="",C64=""),"",IFERROR(INDEX(Premissas!$F$5:$F$104,MATCH(A64&amp;"|"&amp;TEXT(C64,"yyyymmdd"),Premissas!$M$5:$M$104,0)),""))</f>
        <v/>
      </c>
      <c r="K64" s="15" t="n"/>
      <c r="L64" s="21" t="n"/>
    </row>
    <row r="65" ht="21" customHeight="1">
      <c r="A65" s="15" t="n"/>
      <c r="B65" s="15" t="n"/>
      <c r="C65" s="33" t="n"/>
      <c r="D65" s="6">
        <f>IF(OR(A65="",B65=""),"",IFERROR(INDEX(Unidades!$C$5:$C$104,MATCH(A65&amp;"|"&amp;B65,Unidades!$H$5:$H$104,0)),"Conferir cadastro"))</f>
        <v/>
      </c>
      <c r="E65" s="6">
        <f>IF(OR(A65="",C65=""),"",IFERROR(INDEX(Premissas!$D$5:$D$104,MATCH(A65&amp;"|"&amp;TEXT(C65,"yyyymmdd"),Premissas!$M$5:$M$104,0)),"Conferir período"))</f>
        <v/>
      </c>
      <c r="F65" s="17">
        <f>IF(OR(A65="",B65="",C65=""),"",IFERROR(IF(INDEX(Unidades!$F$5:$F$104,MATCH(A65&amp;"|"&amp;B65,Unidades!$H$5:$H$104,0))&lt;&gt;"Ativa","",IF(E65="Fração ideal",INDEX(Unidades!$E$5:$E$104,MATCH(A65&amp;"|"&amp;B65,Unidades!$H$5:$H$104,0))/INDEX(Premissas!$N$5:$N$104,MATCH(A65&amp;"|"&amp;TEXT(C65,"yyyymmdd"),Premissas!$M$5:$M$104,0)),IF(E65="Área",INDEX(Unidades!$D$5:$D$104,MATCH(A65&amp;"|"&amp;B65,Unidades!$H$5:$H$104,0))/INDEX(Premissas!$N$5:$N$104,MATCH(A65&amp;"|"&amp;TEXT(C65,"yyyymmdd"),Premissas!$M$5:$M$104,0)),IF(E65="Igualitário",1/INDEX(Premissas!$N$5:$N$104,MATCH(A65&amp;"|"&amp;TEXT(C65,"yyyymmdd"),Premissas!$M$5:$M$104,0)),"")))),""))</f>
        <v/>
      </c>
      <c r="G65" s="18">
        <f>IF(F65="","",IFERROR(F65*INDEX(Premissas!$C$5:$C$104,MATCH(A65&amp;"|"&amp;TEXT(C65,"yyyymmdd"),Premissas!$M$5:$M$104,0)),""))</f>
        <v/>
      </c>
      <c r="H65" s="19">
        <f>IF(OR(A65="",C65=""),"",IFERROR(INDEX(Premissas!$E$5:$E$104,MATCH(A65&amp;"|"&amp;TEXT(C65,"yyyymmdd"),Premissas!$M$5:$M$104,0)),""))</f>
        <v/>
      </c>
      <c r="I65" s="18">
        <f>IF(OR(G65="",H65=""),"",IFERROR(G65/H65,""))</f>
        <v/>
      </c>
      <c r="J65" s="34">
        <f>IF(OR(A65="",C65=""),"",IFERROR(INDEX(Premissas!$F$5:$F$104,MATCH(A65&amp;"|"&amp;TEXT(C65,"yyyymmdd"),Premissas!$M$5:$M$104,0)),""))</f>
        <v/>
      </c>
      <c r="K65" s="15" t="n"/>
      <c r="L65" s="21" t="n"/>
    </row>
    <row r="66" ht="21" customHeight="1">
      <c r="A66" s="15" t="n"/>
      <c r="B66" s="15" t="n"/>
      <c r="C66" s="33" t="n"/>
      <c r="D66" s="10">
        <f>IF(OR(A66="",B66=""),"",IFERROR(INDEX(Unidades!$C$5:$C$104,MATCH(A66&amp;"|"&amp;B66,Unidades!$H$5:$H$104,0)),"Conferir cadastro"))</f>
        <v/>
      </c>
      <c r="E66" s="10">
        <f>IF(OR(A66="",C66=""),"",IFERROR(INDEX(Premissas!$D$5:$D$104,MATCH(A66&amp;"|"&amp;TEXT(C66,"yyyymmdd"),Premissas!$M$5:$M$104,0)),"Conferir período"))</f>
        <v/>
      </c>
      <c r="F66" s="22">
        <f>IF(OR(A66="",B66="",C66=""),"",IFERROR(IF(INDEX(Unidades!$F$5:$F$104,MATCH(A66&amp;"|"&amp;B66,Unidades!$H$5:$H$104,0))&lt;&gt;"Ativa","",IF(E66="Fração ideal",INDEX(Unidades!$E$5:$E$104,MATCH(A66&amp;"|"&amp;B66,Unidades!$H$5:$H$104,0))/INDEX(Premissas!$N$5:$N$104,MATCH(A66&amp;"|"&amp;TEXT(C66,"yyyymmdd"),Premissas!$M$5:$M$104,0)),IF(E66="Área",INDEX(Unidades!$D$5:$D$104,MATCH(A66&amp;"|"&amp;B66,Unidades!$H$5:$H$104,0))/INDEX(Premissas!$N$5:$N$104,MATCH(A66&amp;"|"&amp;TEXT(C66,"yyyymmdd"),Premissas!$M$5:$M$104,0)),IF(E66="Igualitário",1/INDEX(Premissas!$N$5:$N$104,MATCH(A66&amp;"|"&amp;TEXT(C66,"yyyymmdd"),Premissas!$M$5:$M$104,0)),"")))),""))</f>
        <v/>
      </c>
      <c r="G66" s="23">
        <f>IF(F66="","",IFERROR(F66*INDEX(Premissas!$C$5:$C$104,MATCH(A66&amp;"|"&amp;TEXT(C66,"yyyymmdd"),Premissas!$M$5:$M$104,0)),""))</f>
        <v/>
      </c>
      <c r="H66" s="24">
        <f>IF(OR(A66="",C66=""),"",IFERROR(INDEX(Premissas!$E$5:$E$104,MATCH(A66&amp;"|"&amp;TEXT(C66,"yyyymmdd"),Premissas!$M$5:$M$104,0)),""))</f>
        <v/>
      </c>
      <c r="I66" s="23">
        <f>IF(OR(G66="",H66=""),"",IFERROR(G66/H66,""))</f>
        <v/>
      </c>
      <c r="J66" s="35">
        <f>IF(OR(A66="",C66=""),"",IFERROR(INDEX(Premissas!$F$5:$F$104,MATCH(A66&amp;"|"&amp;TEXT(C66,"yyyymmdd"),Premissas!$M$5:$M$104,0)),""))</f>
        <v/>
      </c>
      <c r="K66" s="15" t="n"/>
      <c r="L66" s="21" t="n"/>
    </row>
    <row r="67" ht="21" customHeight="1">
      <c r="A67" s="15" t="n"/>
      <c r="B67" s="15" t="n"/>
      <c r="C67" s="33" t="n"/>
      <c r="D67" s="6">
        <f>IF(OR(A67="",B67=""),"",IFERROR(INDEX(Unidades!$C$5:$C$104,MATCH(A67&amp;"|"&amp;B67,Unidades!$H$5:$H$104,0)),"Conferir cadastro"))</f>
        <v/>
      </c>
      <c r="E67" s="6">
        <f>IF(OR(A67="",C67=""),"",IFERROR(INDEX(Premissas!$D$5:$D$104,MATCH(A67&amp;"|"&amp;TEXT(C67,"yyyymmdd"),Premissas!$M$5:$M$104,0)),"Conferir período"))</f>
        <v/>
      </c>
      <c r="F67" s="17">
        <f>IF(OR(A67="",B67="",C67=""),"",IFERROR(IF(INDEX(Unidades!$F$5:$F$104,MATCH(A67&amp;"|"&amp;B67,Unidades!$H$5:$H$104,0))&lt;&gt;"Ativa","",IF(E67="Fração ideal",INDEX(Unidades!$E$5:$E$104,MATCH(A67&amp;"|"&amp;B67,Unidades!$H$5:$H$104,0))/INDEX(Premissas!$N$5:$N$104,MATCH(A67&amp;"|"&amp;TEXT(C67,"yyyymmdd"),Premissas!$M$5:$M$104,0)),IF(E67="Área",INDEX(Unidades!$D$5:$D$104,MATCH(A67&amp;"|"&amp;B67,Unidades!$H$5:$H$104,0))/INDEX(Premissas!$N$5:$N$104,MATCH(A67&amp;"|"&amp;TEXT(C67,"yyyymmdd"),Premissas!$M$5:$M$104,0)),IF(E67="Igualitário",1/INDEX(Premissas!$N$5:$N$104,MATCH(A67&amp;"|"&amp;TEXT(C67,"yyyymmdd"),Premissas!$M$5:$M$104,0)),"")))),""))</f>
        <v/>
      </c>
      <c r="G67" s="18">
        <f>IF(F67="","",IFERROR(F67*INDEX(Premissas!$C$5:$C$104,MATCH(A67&amp;"|"&amp;TEXT(C67,"yyyymmdd"),Premissas!$M$5:$M$104,0)),""))</f>
        <v/>
      </c>
      <c r="H67" s="19">
        <f>IF(OR(A67="",C67=""),"",IFERROR(INDEX(Premissas!$E$5:$E$104,MATCH(A67&amp;"|"&amp;TEXT(C67,"yyyymmdd"),Premissas!$M$5:$M$104,0)),""))</f>
        <v/>
      </c>
      <c r="I67" s="18">
        <f>IF(OR(G67="",H67=""),"",IFERROR(G67/H67,""))</f>
        <v/>
      </c>
      <c r="J67" s="34">
        <f>IF(OR(A67="",C67=""),"",IFERROR(INDEX(Premissas!$F$5:$F$104,MATCH(A67&amp;"|"&amp;TEXT(C67,"yyyymmdd"),Premissas!$M$5:$M$104,0)),""))</f>
        <v/>
      </c>
      <c r="K67" s="15" t="n"/>
      <c r="L67" s="21" t="n"/>
    </row>
    <row r="68" ht="21" customHeight="1">
      <c r="A68" s="15" t="n"/>
      <c r="B68" s="15" t="n"/>
      <c r="C68" s="33" t="n"/>
      <c r="D68" s="10">
        <f>IF(OR(A68="",B68=""),"",IFERROR(INDEX(Unidades!$C$5:$C$104,MATCH(A68&amp;"|"&amp;B68,Unidades!$H$5:$H$104,0)),"Conferir cadastro"))</f>
        <v/>
      </c>
      <c r="E68" s="10">
        <f>IF(OR(A68="",C68=""),"",IFERROR(INDEX(Premissas!$D$5:$D$104,MATCH(A68&amp;"|"&amp;TEXT(C68,"yyyymmdd"),Premissas!$M$5:$M$104,0)),"Conferir período"))</f>
        <v/>
      </c>
      <c r="F68" s="22">
        <f>IF(OR(A68="",B68="",C68=""),"",IFERROR(IF(INDEX(Unidades!$F$5:$F$104,MATCH(A68&amp;"|"&amp;B68,Unidades!$H$5:$H$104,0))&lt;&gt;"Ativa","",IF(E68="Fração ideal",INDEX(Unidades!$E$5:$E$104,MATCH(A68&amp;"|"&amp;B68,Unidades!$H$5:$H$104,0))/INDEX(Premissas!$N$5:$N$104,MATCH(A68&amp;"|"&amp;TEXT(C68,"yyyymmdd"),Premissas!$M$5:$M$104,0)),IF(E68="Área",INDEX(Unidades!$D$5:$D$104,MATCH(A68&amp;"|"&amp;B68,Unidades!$H$5:$H$104,0))/INDEX(Premissas!$N$5:$N$104,MATCH(A68&amp;"|"&amp;TEXT(C68,"yyyymmdd"),Premissas!$M$5:$M$104,0)),IF(E68="Igualitário",1/INDEX(Premissas!$N$5:$N$104,MATCH(A68&amp;"|"&amp;TEXT(C68,"yyyymmdd"),Premissas!$M$5:$M$104,0)),"")))),""))</f>
        <v/>
      </c>
      <c r="G68" s="23">
        <f>IF(F68="","",IFERROR(F68*INDEX(Premissas!$C$5:$C$104,MATCH(A68&amp;"|"&amp;TEXT(C68,"yyyymmdd"),Premissas!$M$5:$M$104,0)),""))</f>
        <v/>
      </c>
      <c r="H68" s="24">
        <f>IF(OR(A68="",C68=""),"",IFERROR(INDEX(Premissas!$E$5:$E$104,MATCH(A68&amp;"|"&amp;TEXT(C68,"yyyymmdd"),Premissas!$M$5:$M$104,0)),""))</f>
        <v/>
      </c>
      <c r="I68" s="23">
        <f>IF(OR(G68="",H68=""),"",IFERROR(G68/H68,""))</f>
        <v/>
      </c>
      <c r="J68" s="35">
        <f>IF(OR(A68="",C68=""),"",IFERROR(INDEX(Premissas!$F$5:$F$104,MATCH(A68&amp;"|"&amp;TEXT(C68,"yyyymmdd"),Premissas!$M$5:$M$104,0)),""))</f>
        <v/>
      </c>
      <c r="K68" s="15" t="n"/>
      <c r="L68" s="21" t="n"/>
    </row>
    <row r="69" ht="21" customHeight="1">
      <c r="A69" s="15" t="n"/>
      <c r="B69" s="15" t="n"/>
      <c r="C69" s="33" t="n"/>
      <c r="D69" s="6">
        <f>IF(OR(A69="",B69=""),"",IFERROR(INDEX(Unidades!$C$5:$C$104,MATCH(A69&amp;"|"&amp;B69,Unidades!$H$5:$H$104,0)),"Conferir cadastro"))</f>
        <v/>
      </c>
      <c r="E69" s="6">
        <f>IF(OR(A69="",C69=""),"",IFERROR(INDEX(Premissas!$D$5:$D$104,MATCH(A69&amp;"|"&amp;TEXT(C69,"yyyymmdd"),Premissas!$M$5:$M$104,0)),"Conferir período"))</f>
        <v/>
      </c>
      <c r="F69" s="17">
        <f>IF(OR(A69="",B69="",C69=""),"",IFERROR(IF(INDEX(Unidades!$F$5:$F$104,MATCH(A69&amp;"|"&amp;B69,Unidades!$H$5:$H$104,0))&lt;&gt;"Ativa","",IF(E69="Fração ideal",INDEX(Unidades!$E$5:$E$104,MATCH(A69&amp;"|"&amp;B69,Unidades!$H$5:$H$104,0))/INDEX(Premissas!$N$5:$N$104,MATCH(A69&amp;"|"&amp;TEXT(C69,"yyyymmdd"),Premissas!$M$5:$M$104,0)),IF(E69="Área",INDEX(Unidades!$D$5:$D$104,MATCH(A69&amp;"|"&amp;B69,Unidades!$H$5:$H$104,0))/INDEX(Premissas!$N$5:$N$104,MATCH(A69&amp;"|"&amp;TEXT(C69,"yyyymmdd"),Premissas!$M$5:$M$104,0)),IF(E69="Igualitário",1/INDEX(Premissas!$N$5:$N$104,MATCH(A69&amp;"|"&amp;TEXT(C69,"yyyymmdd"),Premissas!$M$5:$M$104,0)),"")))),""))</f>
        <v/>
      </c>
      <c r="G69" s="18">
        <f>IF(F69="","",IFERROR(F69*INDEX(Premissas!$C$5:$C$104,MATCH(A69&amp;"|"&amp;TEXT(C69,"yyyymmdd"),Premissas!$M$5:$M$104,0)),""))</f>
        <v/>
      </c>
      <c r="H69" s="19">
        <f>IF(OR(A69="",C69=""),"",IFERROR(INDEX(Premissas!$E$5:$E$104,MATCH(A69&amp;"|"&amp;TEXT(C69,"yyyymmdd"),Premissas!$M$5:$M$104,0)),""))</f>
        <v/>
      </c>
      <c r="I69" s="18">
        <f>IF(OR(G69="",H69=""),"",IFERROR(G69/H69,""))</f>
        <v/>
      </c>
      <c r="J69" s="34">
        <f>IF(OR(A69="",C69=""),"",IFERROR(INDEX(Premissas!$F$5:$F$104,MATCH(A69&amp;"|"&amp;TEXT(C69,"yyyymmdd"),Premissas!$M$5:$M$104,0)),""))</f>
        <v/>
      </c>
      <c r="K69" s="15" t="n"/>
      <c r="L69" s="21" t="n"/>
    </row>
    <row r="70" ht="21" customHeight="1">
      <c r="A70" s="15" t="n"/>
      <c r="B70" s="15" t="n"/>
      <c r="C70" s="33" t="n"/>
      <c r="D70" s="10">
        <f>IF(OR(A70="",B70=""),"",IFERROR(INDEX(Unidades!$C$5:$C$104,MATCH(A70&amp;"|"&amp;B70,Unidades!$H$5:$H$104,0)),"Conferir cadastro"))</f>
        <v/>
      </c>
      <c r="E70" s="10">
        <f>IF(OR(A70="",C70=""),"",IFERROR(INDEX(Premissas!$D$5:$D$104,MATCH(A70&amp;"|"&amp;TEXT(C70,"yyyymmdd"),Premissas!$M$5:$M$104,0)),"Conferir período"))</f>
        <v/>
      </c>
      <c r="F70" s="22">
        <f>IF(OR(A70="",B70="",C70=""),"",IFERROR(IF(INDEX(Unidades!$F$5:$F$104,MATCH(A70&amp;"|"&amp;B70,Unidades!$H$5:$H$104,0))&lt;&gt;"Ativa","",IF(E70="Fração ideal",INDEX(Unidades!$E$5:$E$104,MATCH(A70&amp;"|"&amp;B70,Unidades!$H$5:$H$104,0))/INDEX(Premissas!$N$5:$N$104,MATCH(A70&amp;"|"&amp;TEXT(C70,"yyyymmdd"),Premissas!$M$5:$M$104,0)),IF(E70="Área",INDEX(Unidades!$D$5:$D$104,MATCH(A70&amp;"|"&amp;B70,Unidades!$H$5:$H$104,0))/INDEX(Premissas!$N$5:$N$104,MATCH(A70&amp;"|"&amp;TEXT(C70,"yyyymmdd"),Premissas!$M$5:$M$104,0)),IF(E70="Igualitário",1/INDEX(Premissas!$N$5:$N$104,MATCH(A70&amp;"|"&amp;TEXT(C70,"yyyymmdd"),Premissas!$M$5:$M$104,0)),"")))),""))</f>
        <v/>
      </c>
      <c r="G70" s="23">
        <f>IF(F70="","",IFERROR(F70*INDEX(Premissas!$C$5:$C$104,MATCH(A70&amp;"|"&amp;TEXT(C70,"yyyymmdd"),Premissas!$M$5:$M$104,0)),""))</f>
        <v/>
      </c>
      <c r="H70" s="24">
        <f>IF(OR(A70="",C70=""),"",IFERROR(INDEX(Premissas!$E$5:$E$104,MATCH(A70&amp;"|"&amp;TEXT(C70,"yyyymmdd"),Premissas!$M$5:$M$104,0)),""))</f>
        <v/>
      </c>
      <c r="I70" s="23">
        <f>IF(OR(G70="",H70=""),"",IFERROR(G70/H70,""))</f>
        <v/>
      </c>
      <c r="J70" s="35">
        <f>IF(OR(A70="",C70=""),"",IFERROR(INDEX(Premissas!$F$5:$F$104,MATCH(A70&amp;"|"&amp;TEXT(C70,"yyyymmdd"),Premissas!$M$5:$M$104,0)),""))</f>
        <v/>
      </c>
      <c r="K70" s="15" t="n"/>
      <c r="L70" s="21" t="n"/>
    </row>
    <row r="71" ht="21" customHeight="1">
      <c r="A71" s="15" t="n"/>
      <c r="B71" s="15" t="n"/>
      <c r="C71" s="33" t="n"/>
      <c r="D71" s="6">
        <f>IF(OR(A71="",B71=""),"",IFERROR(INDEX(Unidades!$C$5:$C$104,MATCH(A71&amp;"|"&amp;B71,Unidades!$H$5:$H$104,0)),"Conferir cadastro"))</f>
        <v/>
      </c>
      <c r="E71" s="6">
        <f>IF(OR(A71="",C71=""),"",IFERROR(INDEX(Premissas!$D$5:$D$104,MATCH(A71&amp;"|"&amp;TEXT(C71,"yyyymmdd"),Premissas!$M$5:$M$104,0)),"Conferir período"))</f>
        <v/>
      </c>
      <c r="F71" s="17">
        <f>IF(OR(A71="",B71="",C71=""),"",IFERROR(IF(INDEX(Unidades!$F$5:$F$104,MATCH(A71&amp;"|"&amp;B71,Unidades!$H$5:$H$104,0))&lt;&gt;"Ativa","",IF(E71="Fração ideal",INDEX(Unidades!$E$5:$E$104,MATCH(A71&amp;"|"&amp;B71,Unidades!$H$5:$H$104,0))/INDEX(Premissas!$N$5:$N$104,MATCH(A71&amp;"|"&amp;TEXT(C71,"yyyymmdd"),Premissas!$M$5:$M$104,0)),IF(E71="Área",INDEX(Unidades!$D$5:$D$104,MATCH(A71&amp;"|"&amp;B71,Unidades!$H$5:$H$104,0))/INDEX(Premissas!$N$5:$N$104,MATCH(A71&amp;"|"&amp;TEXT(C71,"yyyymmdd"),Premissas!$M$5:$M$104,0)),IF(E71="Igualitário",1/INDEX(Premissas!$N$5:$N$104,MATCH(A71&amp;"|"&amp;TEXT(C71,"yyyymmdd"),Premissas!$M$5:$M$104,0)),"")))),""))</f>
        <v/>
      </c>
      <c r="G71" s="18">
        <f>IF(F71="","",IFERROR(F71*INDEX(Premissas!$C$5:$C$104,MATCH(A71&amp;"|"&amp;TEXT(C71,"yyyymmdd"),Premissas!$M$5:$M$104,0)),""))</f>
        <v/>
      </c>
      <c r="H71" s="19">
        <f>IF(OR(A71="",C71=""),"",IFERROR(INDEX(Premissas!$E$5:$E$104,MATCH(A71&amp;"|"&amp;TEXT(C71,"yyyymmdd"),Premissas!$M$5:$M$104,0)),""))</f>
        <v/>
      </c>
      <c r="I71" s="18">
        <f>IF(OR(G71="",H71=""),"",IFERROR(G71/H71,""))</f>
        <v/>
      </c>
      <c r="J71" s="34">
        <f>IF(OR(A71="",C71=""),"",IFERROR(INDEX(Premissas!$F$5:$F$104,MATCH(A71&amp;"|"&amp;TEXT(C71,"yyyymmdd"),Premissas!$M$5:$M$104,0)),""))</f>
        <v/>
      </c>
      <c r="K71" s="15" t="n"/>
      <c r="L71" s="21" t="n"/>
    </row>
    <row r="72" ht="21" customHeight="1">
      <c r="A72" s="15" t="n"/>
      <c r="B72" s="15" t="n"/>
      <c r="C72" s="33" t="n"/>
      <c r="D72" s="10">
        <f>IF(OR(A72="",B72=""),"",IFERROR(INDEX(Unidades!$C$5:$C$104,MATCH(A72&amp;"|"&amp;B72,Unidades!$H$5:$H$104,0)),"Conferir cadastro"))</f>
        <v/>
      </c>
      <c r="E72" s="10">
        <f>IF(OR(A72="",C72=""),"",IFERROR(INDEX(Premissas!$D$5:$D$104,MATCH(A72&amp;"|"&amp;TEXT(C72,"yyyymmdd"),Premissas!$M$5:$M$104,0)),"Conferir período"))</f>
        <v/>
      </c>
      <c r="F72" s="22">
        <f>IF(OR(A72="",B72="",C72=""),"",IFERROR(IF(INDEX(Unidades!$F$5:$F$104,MATCH(A72&amp;"|"&amp;B72,Unidades!$H$5:$H$104,0))&lt;&gt;"Ativa","",IF(E72="Fração ideal",INDEX(Unidades!$E$5:$E$104,MATCH(A72&amp;"|"&amp;B72,Unidades!$H$5:$H$104,0))/INDEX(Premissas!$N$5:$N$104,MATCH(A72&amp;"|"&amp;TEXT(C72,"yyyymmdd"),Premissas!$M$5:$M$104,0)),IF(E72="Área",INDEX(Unidades!$D$5:$D$104,MATCH(A72&amp;"|"&amp;B72,Unidades!$H$5:$H$104,0))/INDEX(Premissas!$N$5:$N$104,MATCH(A72&amp;"|"&amp;TEXT(C72,"yyyymmdd"),Premissas!$M$5:$M$104,0)),IF(E72="Igualitário",1/INDEX(Premissas!$N$5:$N$104,MATCH(A72&amp;"|"&amp;TEXT(C72,"yyyymmdd"),Premissas!$M$5:$M$104,0)),"")))),""))</f>
        <v/>
      </c>
      <c r="G72" s="23">
        <f>IF(F72="","",IFERROR(F72*INDEX(Premissas!$C$5:$C$104,MATCH(A72&amp;"|"&amp;TEXT(C72,"yyyymmdd"),Premissas!$M$5:$M$104,0)),""))</f>
        <v/>
      </c>
      <c r="H72" s="24">
        <f>IF(OR(A72="",C72=""),"",IFERROR(INDEX(Premissas!$E$5:$E$104,MATCH(A72&amp;"|"&amp;TEXT(C72,"yyyymmdd"),Premissas!$M$5:$M$104,0)),""))</f>
        <v/>
      </c>
      <c r="I72" s="23">
        <f>IF(OR(G72="",H72=""),"",IFERROR(G72/H72,""))</f>
        <v/>
      </c>
      <c r="J72" s="35">
        <f>IF(OR(A72="",C72=""),"",IFERROR(INDEX(Premissas!$F$5:$F$104,MATCH(A72&amp;"|"&amp;TEXT(C72,"yyyymmdd"),Premissas!$M$5:$M$104,0)),""))</f>
        <v/>
      </c>
      <c r="K72" s="15" t="n"/>
      <c r="L72" s="21" t="n"/>
    </row>
    <row r="73" ht="21" customHeight="1">
      <c r="A73" s="15" t="n"/>
      <c r="B73" s="15" t="n"/>
      <c r="C73" s="33" t="n"/>
      <c r="D73" s="6">
        <f>IF(OR(A73="",B73=""),"",IFERROR(INDEX(Unidades!$C$5:$C$104,MATCH(A73&amp;"|"&amp;B73,Unidades!$H$5:$H$104,0)),"Conferir cadastro"))</f>
        <v/>
      </c>
      <c r="E73" s="6">
        <f>IF(OR(A73="",C73=""),"",IFERROR(INDEX(Premissas!$D$5:$D$104,MATCH(A73&amp;"|"&amp;TEXT(C73,"yyyymmdd"),Premissas!$M$5:$M$104,0)),"Conferir período"))</f>
        <v/>
      </c>
      <c r="F73" s="17">
        <f>IF(OR(A73="",B73="",C73=""),"",IFERROR(IF(INDEX(Unidades!$F$5:$F$104,MATCH(A73&amp;"|"&amp;B73,Unidades!$H$5:$H$104,0))&lt;&gt;"Ativa","",IF(E73="Fração ideal",INDEX(Unidades!$E$5:$E$104,MATCH(A73&amp;"|"&amp;B73,Unidades!$H$5:$H$104,0))/INDEX(Premissas!$N$5:$N$104,MATCH(A73&amp;"|"&amp;TEXT(C73,"yyyymmdd"),Premissas!$M$5:$M$104,0)),IF(E73="Área",INDEX(Unidades!$D$5:$D$104,MATCH(A73&amp;"|"&amp;B73,Unidades!$H$5:$H$104,0))/INDEX(Premissas!$N$5:$N$104,MATCH(A73&amp;"|"&amp;TEXT(C73,"yyyymmdd"),Premissas!$M$5:$M$104,0)),IF(E73="Igualitário",1/INDEX(Premissas!$N$5:$N$104,MATCH(A73&amp;"|"&amp;TEXT(C73,"yyyymmdd"),Premissas!$M$5:$M$104,0)),"")))),""))</f>
        <v/>
      </c>
      <c r="G73" s="18">
        <f>IF(F73="","",IFERROR(F73*INDEX(Premissas!$C$5:$C$104,MATCH(A73&amp;"|"&amp;TEXT(C73,"yyyymmdd"),Premissas!$M$5:$M$104,0)),""))</f>
        <v/>
      </c>
      <c r="H73" s="19">
        <f>IF(OR(A73="",C73=""),"",IFERROR(INDEX(Premissas!$E$5:$E$104,MATCH(A73&amp;"|"&amp;TEXT(C73,"yyyymmdd"),Premissas!$M$5:$M$104,0)),""))</f>
        <v/>
      </c>
      <c r="I73" s="18">
        <f>IF(OR(G73="",H73=""),"",IFERROR(G73/H73,""))</f>
        <v/>
      </c>
      <c r="J73" s="34">
        <f>IF(OR(A73="",C73=""),"",IFERROR(INDEX(Premissas!$F$5:$F$104,MATCH(A73&amp;"|"&amp;TEXT(C73,"yyyymmdd"),Premissas!$M$5:$M$104,0)),""))</f>
        <v/>
      </c>
      <c r="K73" s="15" t="n"/>
      <c r="L73" s="21" t="n"/>
    </row>
    <row r="74" ht="21" customHeight="1">
      <c r="A74" s="15" t="n"/>
      <c r="B74" s="15" t="n"/>
      <c r="C74" s="33" t="n"/>
      <c r="D74" s="10">
        <f>IF(OR(A74="",B74=""),"",IFERROR(INDEX(Unidades!$C$5:$C$104,MATCH(A74&amp;"|"&amp;B74,Unidades!$H$5:$H$104,0)),"Conferir cadastro"))</f>
        <v/>
      </c>
      <c r="E74" s="10">
        <f>IF(OR(A74="",C74=""),"",IFERROR(INDEX(Premissas!$D$5:$D$104,MATCH(A74&amp;"|"&amp;TEXT(C74,"yyyymmdd"),Premissas!$M$5:$M$104,0)),"Conferir período"))</f>
        <v/>
      </c>
      <c r="F74" s="22">
        <f>IF(OR(A74="",B74="",C74=""),"",IFERROR(IF(INDEX(Unidades!$F$5:$F$104,MATCH(A74&amp;"|"&amp;B74,Unidades!$H$5:$H$104,0))&lt;&gt;"Ativa","",IF(E74="Fração ideal",INDEX(Unidades!$E$5:$E$104,MATCH(A74&amp;"|"&amp;B74,Unidades!$H$5:$H$104,0))/INDEX(Premissas!$N$5:$N$104,MATCH(A74&amp;"|"&amp;TEXT(C74,"yyyymmdd"),Premissas!$M$5:$M$104,0)),IF(E74="Área",INDEX(Unidades!$D$5:$D$104,MATCH(A74&amp;"|"&amp;B74,Unidades!$H$5:$H$104,0))/INDEX(Premissas!$N$5:$N$104,MATCH(A74&amp;"|"&amp;TEXT(C74,"yyyymmdd"),Premissas!$M$5:$M$104,0)),IF(E74="Igualitário",1/INDEX(Premissas!$N$5:$N$104,MATCH(A74&amp;"|"&amp;TEXT(C74,"yyyymmdd"),Premissas!$M$5:$M$104,0)),"")))),""))</f>
        <v/>
      </c>
      <c r="G74" s="23">
        <f>IF(F74="","",IFERROR(F74*INDEX(Premissas!$C$5:$C$104,MATCH(A74&amp;"|"&amp;TEXT(C74,"yyyymmdd"),Premissas!$M$5:$M$104,0)),""))</f>
        <v/>
      </c>
      <c r="H74" s="24">
        <f>IF(OR(A74="",C74=""),"",IFERROR(INDEX(Premissas!$E$5:$E$104,MATCH(A74&amp;"|"&amp;TEXT(C74,"yyyymmdd"),Premissas!$M$5:$M$104,0)),""))</f>
        <v/>
      </c>
      <c r="I74" s="23">
        <f>IF(OR(G74="",H74=""),"",IFERROR(G74/H74,""))</f>
        <v/>
      </c>
      <c r="J74" s="35">
        <f>IF(OR(A74="",C74=""),"",IFERROR(INDEX(Premissas!$F$5:$F$104,MATCH(A74&amp;"|"&amp;TEXT(C74,"yyyymmdd"),Premissas!$M$5:$M$104,0)),""))</f>
        <v/>
      </c>
      <c r="K74" s="15" t="n"/>
      <c r="L74" s="21" t="n"/>
    </row>
    <row r="75" ht="21" customHeight="1">
      <c r="A75" s="15" t="n"/>
      <c r="B75" s="15" t="n"/>
      <c r="C75" s="33" t="n"/>
      <c r="D75" s="6">
        <f>IF(OR(A75="",B75=""),"",IFERROR(INDEX(Unidades!$C$5:$C$104,MATCH(A75&amp;"|"&amp;B75,Unidades!$H$5:$H$104,0)),"Conferir cadastro"))</f>
        <v/>
      </c>
      <c r="E75" s="6">
        <f>IF(OR(A75="",C75=""),"",IFERROR(INDEX(Premissas!$D$5:$D$104,MATCH(A75&amp;"|"&amp;TEXT(C75,"yyyymmdd"),Premissas!$M$5:$M$104,0)),"Conferir período"))</f>
        <v/>
      </c>
      <c r="F75" s="17">
        <f>IF(OR(A75="",B75="",C75=""),"",IFERROR(IF(INDEX(Unidades!$F$5:$F$104,MATCH(A75&amp;"|"&amp;B75,Unidades!$H$5:$H$104,0))&lt;&gt;"Ativa","",IF(E75="Fração ideal",INDEX(Unidades!$E$5:$E$104,MATCH(A75&amp;"|"&amp;B75,Unidades!$H$5:$H$104,0))/INDEX(Premissas!$N$5:$N$104,MATCH(A75&amp;"|"&amp;TEXT(C75,"yyyymmdd"),Premissas!$M$5:$M$104,0)),IF(E75="Área",INDEX(Unidades!$D$5:$D$104,MATCH(A75&amp;"|"&amp;B75,Unidades!$H$5:$H$104,0))/INDEX(Premissas!$N$5:$N$104,MATCH(A75&amp;"|"&amp;TEXT(C75,"yyyymmdd"),Premissas!$M$5:$M$104,0)),IF(E75="Igualitário",1/INDEX(Premissas!$N$5:$N$104,MATCH(A75&amp;"|"&amp;TEXT(C75,"yyyymmdd"),Premissas!$M$5:$M$104,0)),"")))),""))</f>
        <v/>
      </c>
      <c r="G75" s="18">
        <f>IF(F75="","",IFERROR(F75*INDEX(Premissas!$C$5:$C$104,MATCH(A75&amp;"|"&amp;TEXT(C75,"yyyymmdd"),Premissas!$M$5:$M$104,0)),""))</f>
        <v/>
      </c>
      <c r="H75" s="19">
        <f>IF(OR(A75="",C75=""),"",IFERROR(INDEX(Premissas!$E$5:$E$104,MATCH(A75&amp;"|"&amp;TEXT(C75,"yyyymmdd"),Premissas!$M$5:$M$104,0)),""))</f>
        <v/>
      </c>
      <c r="I75" s="18">
        <f>IF(OR(G75="",H75=""),"",IFERROR(G75/H75,""))</f>
        <v/>
      </c>
      <c r="J75" s="34">
        <f>IF(OR(A75="",C75=""),"",IFERROR(INDEX(Premissas!$F$5:$F$104,MATCH(A75&amp;"|"&amp;TEXT(C75,"yyyymmdd"),Premissas!$M$5:$M$104,0)),""))</f>
        <v/>
      </c>
      <c r="K75" s="15" t="n"/>
      <c r="L75" s="21" t="n"/>
    </row>
    <row r="76" ht="21" customHeight="1">
      <c r="A76" s="15" t="n"/>
      <c r="B76" s="15" t="n"/>
      <c r="C76" s="33" t="n"/>
      <c r="D76" s="10">
        <f>IF(OR(A76="",B76=""),"",IFERROR(INDEX(Unidades!$C$5:$C$104,MATCH(A76&amp;"|"&amp;B76,Unidades!$H$5:$H$104,0)),"Conferir cadastro"))</f>
        <v/>
      </c>
      <c r="E76" s="10">
        <f>IF(OR(A76="",C76=""),"",IFERROR(INDEX(Premissas!$D$5:$D$104,MATCH(A76&amp;"|"&amp;TEXT(C76,"yyyymmdd"),Premissas!$M$5:$M$104,0)),"Conferir período"))</f>
        <v/>
      </c>
      <c r="F76" s="22">
        <f>IF(OR(A76="",B76="",C76=""),"",IFERROR(IF(INDEX(Unidades!$F$5:$F$104,MATCH(A76&amp;"|"&amp;B76,Unidades!$H$5:$H$104,0))&lt;&gt;"Ativa","",IF(E76="Fração ideal",INDEX(Unidades!$E$5:$E$104,MATCH(A76&amp;"|"&amp;B76,Unidades!$H$5:$H$104,0))/INDEX(Premissas!$N$5:$N$104,MATCH(A76&amp;"|"&amp;TEXT(C76,"yyyymmdd"),Premissas!$M$5:$M$104,0)),IF(E76="Área",INDEX(Unidades!$D$5:$D$104,MATCH(A76&amp;"|"&amp;B76,Unidades!$H$5:$H$104,0))/INDEX(Premissas!$N$5:$N$104,MATCH(A76&amp;"|"&amp;TEXT(C76,"yyyymmdd"),Premissas!$M$5:$M$104,0)),IF(E76="Igualitário",1/INDEX(Premissas!$N$5:$N$104,MATCH(A76&amp;"|"&amp;TEXT(C76,"yyyymmdd"),Premissas!$M$5:$M$104,0)),"")))),""))</f>
        <v/>
      </c>
      <c r="G76" s="23">
        <f>IF(F76="","",IFERROR(F76*INDEX(Premissas!$C$5:$C$104,MATCH(A76&amp;"|"&amp;TEXT(C76,"yyyymmdd"),Premissas!$M$5:$M$104,0)),""))</f>
        <v/>
      </c>
      <c r="H76" s="24">
        <f>IF(OR(A76="",C76=""),"",IFERROR(INDEX(Premissas!$E$5:$E$104,MATCH(A76&amp;"|"&amp;TEXT(C76,"yyyymmdd"),Premissas!$M$5:$M$104,0)),""))</f>
        <v/>
      </c>
      <c r="I76" s="23">
        <f>IF(OR(G76="",H76=""),"",IFERROR(G76/H76,""))</f>
        <v/>
      </c>
      <c r="J76" s="35">
        <f>IF(OR(A76="",C76=""),"",IFERROR(INDEX(Premissas!$F$5:$F$104,MATCH(A76&amp;"|"&amp;TEXT(C76,"yyyymmdd"),Premissas!$M$5:$M$104,0)),""))</f>
        <v/>
      </c>
      <c r="K76" s="15" t="n"/>
      <c r="L76" s="21" t="n"/>
    </row>
    <row r="77" ht="21" customHeight="1">
      <c r="A77" s="15" t="n"/>
      <c r="B77" s="15" t="n"/>
      <c r="C77" s="33" t="n"/>
      <c r="D77" s="6">
        <f>IF(OR(A77="",B77=""),"",IFERROR(INDEX(Unidades!$C$5:$C$104,MATCH(A77&amp;"|"&amp;B77,Unidades!$H$5:$H$104,0)),"Conferir cadastro"))</f>
        <v/>
      </c>
      <c r="E77" s="6">
        <f>IF(OR(A77="",C77=""),"",IFERROR(INDEX(Premissas!$D$5:$D$104,MATCH(A77&amp;"|"&amp;TEXT(C77,"yyyymmdd"),Premissas!$M$5:$M$104,0)),"Conferir período"))</f>
        <v/>
      </c>
      <c r="F77" s="17">
        <f>IF(OR(A77="",B77="",C77=""),"",IFERROR(IF(INDEX(Unidades!$F$5:$F$104,MATCH(A77&amp;"|"&amp;B77,Unidades!$H$5:$H$104,0))&lt;&gt;"Ativa","",IF(E77="Fração ideal",INDEX(Unidades!$E$5:$E$104,MATCH(A77&amp;"|"&amp;B77,Unidades!$H$5:$H$104,0))/INDEX(Premissas!$N$5:$N$104,MATCH(A77&amp;"|"&amp;TEXT(C77,"yyyymmdd"),Premissas!$M$5:$M$104,0)),IF(E77="Área",INDEX(Unidades!$D$5:$D$104,MATCH(A77&amp;"|"&amp;B77,Unidades!$H$5:$H$104,0))/INDEX(Premissas!$N$5:$N$104,MATCH(A77&amp;"|"&amp;TEXT(C77,"yyyymmdd"),Premissas!$M$5:$M$104,0)),IF(E77="Igualitário",1/INDEX(Premissas!$N$5:$N$104,MATCH(A77&amp;"|"&amp;TEXT(C77,"yyyymmdd"),Premissas!$M$5:$M$104,0)),"")))),""))</f>
        <v/>
      </c>
      <c r="G77" s="18">
        <f>IF(F77="","",IFERROR(F77*INDEX(Premissas!$C$5:$C$104,MATCH(A77&amp;"|"&amp;TEXT(C77,"yyyymmdd"),Premissas!$M$5:$M$104,0)),""))</f>
        <v/>
      </c>
      <c r="H77" s="19">
        <f>IF(OR(A77="",C77=""),"",IFERROR(INDEX(Premissas!$E$5:$E$104,MATCH(A77&amp;"|"&amp;TEXT(C77,"yyyymmdd"),Premissas!$M$5:$M$104,0)),""))</f>
        <v/>
      </c>
      <c r="I77" s="18">
        <f>IF(OR(G77="",H77=""),"",IFERROR(G77/H77,""))</f>
        <v/>
      </c>
      <c r="J77" s="34">
        <f>IF(OR(A77="",C77=""),"",IFERROR(INDEX(Premissas!$F$5:$F$104,MATCH(A77&amp;"|"&amp;TEXT(C77,"yyyymmdd"),Premissas!$M$5:$M$104,0)),""))</f>
        <v/>
      </c>
      <c r="K77" s="15" t="n"/>
      <c r="L77" s="21" t="n"/>
    </row>
    <row r="78" ht="21" customHeight="1">
      <c r="A78" s="15" t="n"/>
      <c r="B78" s="15" t="n"/>
      <c r="C78" s="33" t="n"/>
      <c r="D78" s="10">
        <f>IF(OR(A78="",B78=""),"",IFERROR(INDEX(Unidades!$C$5:$C$104,MATCH(A78&amp;"|"&amp;B78,Unidades!$H$5:$H$104,0)),"Conferir cadastro"))</f>
        <v/>
      </c>
      <c r="E78" s="10">
        <f>IF(OR(A78="",C78=""),"",IFERROR(INDEX(Premissas!$D$5:$D$104,MATCH(A78&amp;"|"&amp;TEXT(C78,"yyyymmdd"),Premissas!$M$5:$M$104,0)),"Conferir período"))</f>
        <v/>
      </c>
      <c r="F78" s="22">
        <f>IF(OR(A78="",B78="",C78=""),"",IFERROR(IF(INDEX(Unidades!$F$5:$F$104,MATCH(A78&amp;"|"&amp;B78,Unidades!$H$5:$H$104,0))&lt;&gt;"Ativa","",IF(E78="Fração ideal",INDEX(Unidades!$E$5:$E$104,MATCH(A78&amp;"|"&amp;B78,Unidades!$H$5:$H$104,0))/INDEX(Premissas!$N$5:$N$104,MATCH(A78&amp;"|"&amp;TEXT(C78,"yyyymmdd"),Premissas!$M$5:$M$104,0)),IF(E78="Área",INDEX(Unidades!$D$5:$D$104,MATCH(A78&amp;"|"&amp;B78,Unidades!$H$5:$H$104,0))/INDEX(Premissas!$N$5:$N$104,MATCH(A78&amp;"|"&amp;TEXT(C78,"yyyymmdd"),Premissas!$M$5:$M$104,0)),IF(E78="Igualitário",1/INDEX(Premissas!$N$5:$N$104,MATCH(A78&amp;"|"&amp;TEXT(C78,"yyyymmdd"),Premissas!$M$5:$M$104,0)),"")))),""))</f>
        <v/>
      </c>
      <c r="G78" s="23">
        <f>IF(F78="","",IFERROR(F78*INDEX(Premissas!$C$5:$C$104,MATCH(A78&amp;"|"&amp;TEXT(C78,"yyyymmdd"),Premissas!$M$5:$M$104,0)),""))</f>
        <v/>
      </c>
      <c r="H78" s="24">
        <f>IF(OR(A78="",C78=""),"",IFERROR(INDEX(Premissas!$E$5:$E$104,MATCH(A78&amp;"|"&amp;TEXT(C78,"yyyymmdd"),Premissas!$M$5:$M$104,0)),""))</f>
        <v/>
      </c>
      <c r="I78" s="23">
        <f>IF(OR(G78="",H78=""),"",IFERROR(G78/H78,""))</f>
        <v/>
      </c>
      <c r="J78" s="35">
        <f>IF(OR(A78="",C78=""),"",IFERROR(INDEX(Premissas!$F$5:$F$104,MATCH(A78&amp;"|"&amp;TEXT(C78,"yyyymmdd"),Premissas!$M$5:$M$104,0)),""))</f>
        <v/>
      </c>
      <c r="K78" s="15" t="n"/>
      <c r="L78" s="21" t="n"/>
    </row>
    <row r="79" ht="21" customHeight="1">
      <c r="A79" s="15" t="n"/>
      <c r="B79" s="15" t="n"/>
      <c r="C79" s="33" t="n"/>
      <c r="D79" s="6">
        <f>IF(OR(A79="",B79=""),"",IFERROR(INDEX(Unidades!$C$5:$C$104,MATCH(A79&amp;"|"&amp;B79,Unidades!$H$5:$H$104,0)),"Conferir cadastro"))</f>
        <v/>
      </c>
      <c r="E79" s="6">
        <f>IF(OR(A79="",C79=""),"",IFERROR(INDEX(Premissas!$D$5:$D$104,MATCH(A79&amp;"|"&amp;TEXT(C79,"yyyymmdd"),Premissas!$M$5:$M$104,0)),"Conferir período"))</f>
        <v/>
      </c>
      <c r="F79" s="17">
        <f>IF(OR(A79="",B79="",C79=""),"",IFERROR(IF(INDEX(Unidades!$F$5:$F$104,MATCH(A79&amp;"|"&amp;B79,Unidades!$H$5:$H$104,0))&lt;&gt;"Ativa","",IF(E79="Fração ideal",INDEX(Unidades!$E$5:$E$104,MATCH(A79&amp;"|"&amp;B79,Unidades!$H$5:$H$104,0))/INDEX(Premissas!$N$5:$N$104,MATCH(A79&amp;"|"&amp;TEXT(C79,"yyyymmdd"),Premissas!$M$5:$M$104,0)),IF(E79="Área",INDEX(Unidades!$D$5:$D$104,MATCH(A79&amp;"|"&amp;B79,Unidades!$H$5:$H$104,0))/INDEX(Premissas!$N$5:$N$104,MATCH(A79&amp;"|"&amp;TEXT(C79,"yyyymmdd"),Premissas!$M$5:$M$104,0)),IF(E79="Igualitário",1/INDEX(Premissas!$N$5:$N$104,MATCH(A79&amp;"|"&amp;TEXT(C79,"yyyymmdd"),Premissas!$M$5:$M$104,0)),"")))),""))</f>
        <v/>
      </c>
      <c r="G79" s="18">
        <f>IF(F79="","",IFERROR(F79*INDEX(Premissas!$C$5:$C$104,MATCH(A79&amp;"|"&amp;TEXT(C79,"yyyymmdd"),Premissas!$M$5:$M$104,0)),""))</f>
        <v/>
      </c>
      <c r="H79" s="19">
        <f>IF(OR(A79="",C79=""),"",IFERROR(INDEX(Premissas!$E$5:$E$104,MATCH(A79&amp;"|"&amp;TEXT(C79,"yyyymmdd"),Premissas!$M$5:$M$104,0)),""))</f>
        <v/>
      </c>
      <c r="I79" s="18">
        <f>IF(OR(G79="",H79=""),"",IFERROR(G79/H79,""))</f>
        <v/>
      </c>
      <c r="J79" s="34">
        <f>IF(OR(A79="",C79=""),"",IFERROR(INDEX(Premissas!$F$5:$F$104,MATCH(A79&amp;"|"&amp;TEXT(C79,"yyyymmdd"),Premissas!$M$5:$M$104,0)),""))</f>
        <v/>
      </c>
      <c r="K79" s="15" t="n"/>
      <c r="L79" s="21" t="n"/>
    </row>
    <row r="80" ht="21" customHeight="1">
      <c r="A80" s="15" t="n"/>
      <c r="B80" s="15" t="n"/>
      <c r="C80" s="33" t="n"/>
      <c r="D80" s="10">
        <f>IF(OR(A80="",B80=""),"",IFERROR(INDEX(Unidades!$C$5:$C$104,MATCH(A80&amp;"|"&amp;B80,Unidades!$H$5:$H$104,0)),"Conferir cadastro"))</f>
        <v/>
      </c>
      <c r="E80" s="10">
        <f>IF(OR(A80="",C80=""),"",IFERROR(INDEX(Premissas!$D$5:$D$104,MATCH(A80&amp;"|"&amp;TEXT(C80,"yyyymmdd"),Premissas!$M$5:$M$104,0)),"Conferir período"))</f>
        <v/>
      </c>
      <c r="F80" s="22">
        <f>IF(OR(A80="",B80="",C80=""),"",IFERROR(IF(INDEX(Unidades!$F$5:$F$104,MATCH(A80&amp;"|"&amp;B80,Unidades!$H$5:$H$104,0))&lt;&gt;"Ativa","",IF(E80="Fração ideal",INDEX(Unidades!$E$5:$E$104,MATCH(A80&amp;"|"&amp;B80,Unidades!$H$5:$H$104,0))/INDEX(Premissas!$N$5:$N$104,MATCH(A80&amp;"|"&amp;TEXT(C80,"yyyymmdd"),Premissas!$M$5:$M$104,0)),IF(E80="Área",INDEX(Unidades!$D$5:$D$104,MATCH(A80&amp;"|"&amp;B80,Unidades!$H$5:$H$104,0))/INDEX(Premissas!$N$5:$N$104,MATCH(A80&amp;"|"&amp;TEXT(C80,"yyyymmdd"),Premissas!$M$5:$M$104,0)),IF(E80="Igualitário",1/INDEX(Premissas!$N$5:$N$104,MATCH(A80&amp;"|"&amp;TEXT(C80,"yyyymmdd"),Premissas!$M$5:$M$104,0)),"")))),""))</f>
        <v/>
      </c>
      <c r="G80" s="23">
        <f>IF(F80="","",IFERROR(F80*INDEX(Premissas!$C$5:$C$104,MATCH(A80&amp;"|"&amp;TEXT(C80,"yyyymmdd"),Premissas!$M$5:$M$104,0)),""))</f>
        <v/>
      </c>
      <c r="H80" s="24">
        <f>IF(OR(A80="",C80=""),"",IFERROR(INDEX(Premissas!$E$5:$E$104,MATCH(A80&amp;"|"&amp;TEXT(C80,"yyyymmdd"),Premissas!$M$5:$M$104,0)),""))</f>
        <v/>
      </c>
      <c r="I80" s="23">
        <f>IF(OR(G80="",H80=""),"",IFERROR(G80/H80,""))</f>
        <v/>
      </c>
      <c r="J80" s="35">
        <f>IF(OR(A80="",C80=""),"",IFERROR(INDEX(Premissas!$F$5:$F$104,MATCH(A80&amp;"|"&amp;TEXT(C80,"yyyymmdd"),Premissas!$M$5:$M$104,0)),""))</f>
        <v/>
      </c>
      <c r="K80" s="15" t="n"/>
      <c r="L80" s="21" t="n"/>
    </row>
    <row r="81" ht="21" customHeight="1">
      <c r="A81" s="15" t="n"/>
      <c r="B81" s="15" t="n"/>
      <c r="C81" s="33" t="n"/>
      <c r="D81" s="6">
        <f>IF(OR(A81="",B81=""),"",IFERROR(INDEX(Unidades!$C$5:$C$104,MATCH(A81&amp;"|"&amp;B81,Unidades!$H$5:$H$104,0)),"Conferir cadastro"))</f>
        <v/>
      </c>
      <c r="E81" s="6">
        <f>IF(OR(A81="",C81=""),"",IFERROR(INDEX(Premissas!$D$5:$D$104,MATCH(A81&amp;"|"&amp;TEXT(C81,"yyyymmdd"),Premissas!$M$5:$M$104,0)),"Conferir período"))</f>
        <v/>
      </c>
      <c r="F81" s="17">
        <f>IF(OR(A81="",B81="",C81=""),"",IFERROR(IF(INDEX(Unidades!$F$5:$F$104,MATCH(A81&amp;"|"&amp;B81,Unidades!$H$5:$H$104,0))&lt;&gt;"Ativa","",IF(E81="Fração ideal",INDEX(Unidades!$E$5:$E$104,MATCH(A81&amp;"|"&amp;B81,Unidades!$H$5:$H$104,0))/INDEX(Premissas!$N$5:$N$104,MATCH(A81&amp;"|"&amp;TEXT(C81,"yyyymmdd"),Premissas!$M$5:$M$104,0)),IF(E81="Área",INDEX(Unidades!$D$5:$D$104,MATCH(A81&amp;"|"&amp;B81,Unidades!$H$5:$H$104,0))/INDEX(Premissas!$N$5:$N$104,MATCH(A81&amp;"|"&amp;TEXT(C81,"yyyymmdd"),Premissas!$M$5:$M$104,0)),IF(E81="Igualitário",1/INDEX(Premissas!$N$5:$N$104,MATCH(A81&amp;"|"&amp;TEXT(C81,"yyyymmdd"),Premissas!$M$5:$M$104,0)),"")))),""))</f>
        <v/>
      </c>
      <c r="G81" s="18">
        <f>IF(F81="","",IFERROR(F81*INDEX(Premissas!$C$5:$C$104,MATCH(A81&amp;"|"&amp;TEXT(C81,"yyyymmdd"),Premissas!$M$5:$M$104,0)),""))</f>
        <v/>
      </c>
      <c r="H81" s="19">
        <f>IF(OR(A81="",C81=""),"",IFERROR(INDEX(Premissas!$E$5:$E$104,MATCH(A81&amp;"|"&amp;TEXT(C81,"yyyymmdd"),Premissas!$M$5:$M$104,0)),""))</f>
        <v/>
      </c>
      <c r="I81" s="18">
        <f>IF(OR(G81="",H81=""),"",IFERROR(G81/H81,""))</f>
        <v/>
      </c>
      <c r="J81" s="34">
        <f>IF(OR(A81="",C81=""),"",IFERROR(INDEX(Premissas!$F$5:$F$104,MATCH(A81&amp;"|"&amp;TEXT(C81,"yyyymmdd"),Premissas!$M$5:$M$104,0)),""))</f>
        <v/>
      </c>
      <c r="K81" s="15" t="n"/>
      <c r="L81" s="21" t="n"/>
    </row>
    <row r="82" ht="21" customHeight="1">
      <c r="A82" s="15" t="n"/>
      <c r="B82" s="15" t="n"/>
      <c r="C82" s="33" t="n"/>
      <c r="D82" s="10">
        <f>IF(OR(A82="",B82=""),"",IFERROR(INDEX(Unidades!$C$5:$C$104,MATCH(A82&amp;"|"&amp;B82,Unidades!$H$5:$H$104,0)),"Conferir cadastro"))</f>
        <v/>
      </c>
      <c r="E82" s="10">
        <f>IF(OR(A82="",C82=""),"",IFERROR(INDEX(Premissas!$D$5:$D$104,MATCH(A82&amp;"|"&amp;TEXT(C82,"yyyymmdd"),Premissas!$M$5:$M$104,0)),"Conferir período"))</f>
        <v/>
      </c>
      <c r="F82" s="22">
        <f>IF(OR(A82="",B82="",C82=""),"",IFERROR(IF(INDEX(Unidades!$F$5:$F$104,MATCH(A82&amp;"|"&amp;B82,Unidades!$H$5:$H$104,0))&lt;&gt;"Ativa","",IF(E82="Fração ideal",INDEX(Unidades!$E$5:$E$104,MATCH(A82&amp;"|"&amp;B82,Unidades!$H$5:$H$104,0))/INDEX(Premissas!$N$5:$N$104,MATCH(A82&amp;"|"&amp;TEXT(C82,"yyyymmdd"),Premissas!$M$5:$M$104,0)),IF(E82="Área",INDEX(Unidades!$D$5:$D$104,MATCH(A82&amp;"|"&amp;B82,Unidades!$H$5:$H$104,0))/INDEX(Premissas!$N$5:$N$104,MATCH(A82&amp;"|"&amp;TEXT(C82,"yyyymmdd"),Premissas!$M$5:$M$104,0)),IF(E82="Igualitário",1/INDEX(Premissas!$N$5:$N$104,MATCH(A82&amp;"|"&amp;TEXT(C82,"yyyymmdd"),Premissas!$M$5:$M$104,0)),"")))),""))</f>
        <v/>
      </c>
      <c r="G82" s="23">
        <f>IF(F82="","",IFERROR(F82*INDEX(Premissas!$C$5:$C$104,MATCH(A82&amp;"|"&amp;TEXT(C82,"yyyymmdd"),Premissas!$M$5:$M$104,0)),""))</f>
        <v/>
      </c>
      <c r="H82" s="24">
        <f>IF(OR(A82="",C82=""),"",IFERROR(INDEX(Premissas!$E$5:$E$104,MATCH(A82&amp;"|"&amp;TEXT(C82,"yyyymmdd"),Premissas!$M$5:$M$104,0)),""))</f>
        <v/>
      </c>
      <c r="I82" s="23">
        <f>IF(OR(G82="",H82=""),"",IFERROR(G82/H82,""))</f>
        <v/>
      </c>
      <c r="J82" s="35">
        <f>IF(OR(A82="",C82=""),"",IFERROR(INDEX(Premissas!$F$5:$F$104,MATCH(A82&amp;"|"&amp;TEXT(C82,"yyyymmdd"),Premissas!$M$5:$M$104,0)),""))</f>
        <v/>
      </c>
      <c r="K82" s="15" t="n"/>
      <c r="L82" s="21" t="n"/>
    </row>
    <row r="83" ht="21" customHeight="1">
      <c r="A83" s="15" t="n"/>
      <c r="B83" s="15" t="n"/>
      <c r="C83" s="33" t="n"/>
      <c r="D83" s="6">
        <f>IF(OR(A83="",B83=""),"",IFERROR(INDEX(Unidades!$C$5:$C$104,MATCH(A83&amp;"|"&amp;B83,Unidades!$H$5:$H$104,0)),"Conferir cadastro"))</f>
        <v/>
      </c>
      <c r="E83" s="6">
        <f>IF(OR(A83="",C83=""),"",IFERROR(INDEX(Premissas!$D$5:$D$104,MATCH(A83&amp;"|"&amp;TEXT(C83,"yyyymmdd"),Premissas!$M$5:$M$104,0)),"Conferir período"))</f>
        <v/>
      </c>
      <c r="F83" s="17">
        <f>IF(OR(A83="",B83="",C83=""),"",IFERROR(IF(INDEX(Unidades!$F$5:$F$104,MATCH(A83&amp;"|"&amp;B83,Unidades!$H$5:$H$104,0))&lt;&gt;"Ativa","",IF(E83="Fração ideal",INDEX(Unidades!$E$5:$E$104,MATCH(A83&amp;"|"&amp;B83,Unidades!$H$5:$H$104,0))/INDEX(Premissas!$N$5:$N$104,MATCH(A83&amp;"|"&amp;TEXT(C83,"yyyymmdd"),Premissas!$M$5:$M$104,0)),IF(E83="Área",INDEX(Unidades!$D$5:$D$104,MATCH(A83&amp;"|"&amp;B83,Unidades!$H$5:$H$104,0))/INDEX(Premissas!$N$5:$N$104,MATCH(A83&amp;"|"&amp;TEXT(C83,"yyyymmdd"),Premissas!$M$5:$M$104,0)),IF(E83="Igualitário",1/INDEX(Premissas!$N$5:$N$104,MATCH(A83&amp;"|"&amp;TEXT(C83,"yyyymmdd"),Premissas!$M$5:$M$104,0)),"")))),""))</f>
        <v/>
      </c>
      <c r="G83" s="18">
        <f>IF(F83="","",IFERROR(F83*INDEX(Premissas!$C$5:$C$104,MATCH(A83&amp;"|"&amp;TEXT(C83,"yyyymmdd"),Premissas!$M$5:$M$104,0)),""))</f>
        <v/>
      </c>
      <c r="H83" s="19">
        <f>IF(OR(A83="",C83=""),"",IFERROR(INDEX(Premissas!$E$5:$E$104,MATCH(A83&amp;"|"&amp;TEXT(C83,"yyyymmdd"),Premissas!$M$5:$M$104,0)),""))</f>
        <v/>
      </c>
      <c r="I83" s="18">
        <f>IF(OR(G83="",H83=""),"",IFERROR(G83/H83,""))</f>
        <v/>
      </c>
      <c r="J83" s="34">
        <f>IF(OR(A83="",C83=""),"",IFERROR(INDEX(Premissas!$F$5:$F$104,MATCH(A83&amp;"|"&amp;TEXT(C83,"yyyymmdd"),Premissas!$M$5:$M$104,0)),""))</f>
        <v/>
      </c>
      <c r="K83" s="15" t="n"/>
      <c r="L83" s="21" t="n"/>
    </row>
    <row r="84" ht="21" customHeight="1">
      <c r="A84" s="15" t="n"/>
      <c r="B84" s="15" t="n"/>
      <c r="C84" s="33" t="n"/>
      <c r="D84" s="10">
        <f>IF(OR(A84="",B84=""),"",IFERROR(INDEX(Unidades!$C$5:$C$104,MATCH(A84&amp;"|"&amp;B84,Unidades!$H$5:$H$104,0)),"Conferir cadastro"))</f>
        <v/>
      </c>
      <c r="E84" s="10">
        <f>IF(OR(A84="",C84=""),"",IFERROR(INDEX(Premissas!$D$5:$D$104,MATCH(A84&amp;"|"&amp;TEXT(C84,"yyyymmdd"),Premissas!$M$5:$M$104,0)),"Conferir período"))</f>
        <v/>
      </c>
      <c r="F84" s="22">
        <f>IF(OR(A84="",B84="",C84=""),"",IFERROR(IF(INDEX(Unidades!$F$5:$F$104,MATCH(A84&amp;"|"&amp;B84,Unidades!$H$5:$H$104,0))&lt;&gt;"Ativa","",IF(E84="Fração ideal",INDEX(Unidades!$E$5:$E$104,MATCH(A84&amp;"|"&amp;B84,Unidades!$H$5:$H$104,0))/INDEX(Premissas!$N$5:$N$104,MATCH(A84&amp;"|"&amp;TEXT(C84,"yyyymmdd"),Premissas!$M$5:$M$104,0)),IF(E84="Área",INDEX(Unidades!$D$5:$D$104,MATCH(A84&amp;"|"&amp;B84,Unidades!$H$5:$H$104,0))/INDEX(Premissas!$N$5:$N$104,MATCH(A84&amp;"|"&amp;TEXT(C84,"yyyymmdd"),Premissas!$M$5:$M$104,0)),IF(E84="Igualitário",1/INDEX(Premissas!$N$5:$N$104,MATCH(A84&amp;"|"&amp;TEXT(C84,"yyyymmdd"),Premissas!$M$5:$M$104,0)),"")))),""))</f>
        <v/>
      </c>
      <c r="G84" s="23">
        <f>IF(F84="","",IFERROR(F84*INDEX(Premissas!$C$5:$C$104,MATCH(A84&amp;"|"&amp;TEXT(C84,"yyyymmdd"),Premissas!$M$5:$M$104,0)),""))</f>
        <v/>
      </c>
      <c r="H84" s="24">
        <f>IF(OR(A84="",C84=""),"",IFERROR(INDEX(Premissas!$E$5:$E$104,MATCH(A84&amp;"|"&amp;TEXT(C84,"yyyymmdd"),Premissas!$M$5:$M$104,0)),""))</f>
        <v/>
      </c>
      <c r="I84" s="23">
        <f>IF(OR(G84="",H84=""),"",IFERROR(G84/H84,""))</f>
        <v/>
      </c>
      <c r="J84" s="35">
        <f>IF(OR(A84="",C84=""),"",IFERROR(INDEX(Premissas!$F$5:$F$104,MATCH(A84&amp;"|"&amp;TEXT(C84,"yyyymmdd"),Premissas!$M$5:$M$104,0)),""))</f>
        <v/>
      </c>
      <c r="K84" s="15" t="n"/>
      <c r="L84" s="21" t="n"/>
    </row>
    <row r="85" ht="21" customHeight="1">
      <c r="A85" s="15" t="n"/>
      <c r="B85" s="15" t="n"/>
      <c r="C85" s="33" t="n"/>
      <c r="D85" s="6">
        <f>IF(OR(A85="",B85=""),"",IFERROR(INDEX(Unidades!$C$5:$C$104,MATCH(A85&amp;"|"&amp;B85,Unidades!$H$5:$H$104,0)),"Conferir cadastro"))</f>
        <v/>
      </c>
      <c r="E85" s="6">
        <f>IF(OR(A85="",C85=""),"",IFERROR(INDEX(Premissas!$D$5:$D$104,MATCH(A85&amp;"|"&amp;TEXT(C85,"yyyymmdd"),Premissas!$M$5:$M$104,0)),"Conferir período"))</f>
        <v/>
      </c>
      <c r="F85" s="17">
        <f>IF(OR(A85="",B85="",C85=""),"",IFERROR(IF(INDEX(Unidades!$F$5:$F$104,MATCH(A85&amp;"|"&amp;B85,Unidades!$H$5:$H$104,0))&lt;&gt;"Ativa","",IF(E85="Fração ideal",INDEX(Unidades!$E$5:$E$104,MATCH(A85&amp;"|"&amp;B85,Unidades!$H$5:$H$104,0))/INDEX(Premissas!$N$5:$N$104,MATCH(A85&amp;"|"&amp;TEXT(C85,"yyyymmdd"),Premissas!$M$5:$M$104,0)),IF(E85="Área",INDEX(Unidades!$D$5:$D$104,MATCH(A85&amp;"|"&amp;B85,Unidades!$H$5:$H$104,0))/INDEX(Premissas!$N$5:$N$104,MATCH(A85&amp;"|"&amp;TEXT(C85,"yyyymmdd"),Premissas!$M$5:$M$104,0)),IF(E85="Igualitário",1/INDEX(Premissas!$N$5:$N$104,MATCH(A85&amp;"|"&amp;TEXT(C85,"yyyymmdd"),Premissas!$M$5:$M$104,0)),"")))),""))</f>
        <v/>
      </c>
      <c r="G85" s="18">
        <f>IF(F85="","",IFERROR(F85*INDEX(Premissas!$C$5:$C$104,MATCH(A85&amp;"|"&amp;TEXT(C85,"yyyymmdd"),Premissas!$M$5:$M$104,0)),""))</f>
        <v/>
      </c>
      <c r="H85" s="19">
        <f>IF(OR(A85="",C85=""),"",IFERROR(INDEX(Premissas!$E$5:$E$104,MATCH(A85&amp;"|"&amp;TEXT(C85,"yyyymmdd"),Premissas!$M$5:$M$104,0)),""))</f>
        <v/>
      </c>
      <c r="I85" s="18">
        <f>IF(OR(G85="",H85=""),"",IFERROR(G85/H85,""))</f>
        <v/>
      </c>
      <c r="J85" s="34">
        <f>IF(OR(A85="",C85=""),"",IFERROR(INDEX(Premissas!$F$5:$F$104,MATCH(A85&amp;"|"&amp;TEXT(C85,"yyyymmdd"),Premissas!$M$5:$M$104,0)),""))</f>
        <v/>
      </c>
      <c r="K85" s="15" t="n"/>
      <c r="L85" s="21" t="n"/>
    </row>
    <row r="86" ht="21" customHeight="1">
      <c r="A86" s="15" t="n"/>
      <c r="B86" s="15" t="n"/>
      <c r="C86" s="33" t="n"/>
      <c r="D86" s="10">
        <f>IF(OR(A86="",B86=""),"",IFERROR(INDEX(Unidades!$C$5:$C$104,MATCH(A86&amp;"|"&amp;B86,Unidades!$H$5:$H$104,0)),"Conferir cadastro"))</f>
        <v/>
      </c>
      <c r="E86" s="10">
        <f>IF(OR(A86="",C86=""),"",IFERROR(INDEX(Premissas!$D$5:$D$104,MATCH(A86&amp;"|"&amp;TEXT(C86,"yyyymmdd"),Premissas!$M$5:$M$104,0)),"Conferir período"))</f>
        <v/>
      </c>
      <c r="F86" s="22">
        <f>IF(OR(A86="",B86="",C86=""),"",IFERROR(IF(INDEX(Unidades!$F$5:$F$104,MATCH(A86&amp;"|"&amp;B86,Unidades!$H$5:$H$104,0))&lt;&gt;"Ativa","",IF(E86="Fração ideal",INDEX(Unidades!$E$5:$E$104,MATCH(A86&amp;"|"&amp;B86,Unidades!$H$5:$H$104,0))/INDEX(Premissas!$N$5:$N$104,MATCH(A86&amp;"|"&amp;TEXT(C86,"yyyymmdd"),Premissas!$M$5:$M$104,0)),IF(E86="Área",INDEX(Unidades!$D$5:$D$104,MATCH(A86&amp;"|"&amp;B86,Unidades!$H$5:$H$104,0))/INDEX(Premissas!$N$5:$N$104,MATCH(A86&amp;"|"&amp;TEXT(C86,"yyyymmdd"),Premissas!$M$5:$M$104,0)),IF(E86="Igualitário",1/INDEX(Premissas!$N$5:$N$104,MATCH(A86&amp;"|"&amp;TEXT(C86,"yyyymmdd"),Premissas!$M$5:$M$104,0)),"")))),""))</f>
        <v/>
      </c>
      <c r="G86" s="23">
        <f>IF(F86="","",IFERROR(F86*INDEX(Premissas!$C$5:$C$104,MATCH(A86&amp;"|"&amp;TEXT(C86,"yyyymmdd"),Premissas!$M$5:$M$104,0)),""))</f>
        <v/>
      </c>
      <c r="H86" s="24">
        <f>IF(OR(A86="",C86=""),"",IFERROR(INDEX(Premissas!$E$5:$E$104,MATCH(A86&amp;"|"&amp;TEXT(C86,"yyyymmdd"),Premissas!$M$5:$M$104,0)),""))</f>
        <v/>
      </c>
      <c r="I86" s="23">
        <f>IF(OR(G86="",H86=""),"",IFERROR(G86/H86,""))</f>
        <v/>
      </c>
      <c r="J86" s="35">
        <f>IF(OR(A86="",C86=""),"",IFERROR(INDEX(Premissas!$F$5:$F$104,MATCH(A86&amp;"|"&amp;TEXT(C86,"yyyymmdd"),Premissas!$M$5:$M$104,0)),""))</f>
        <v/>
      </c>
      <c r="K86" s="15" t="n"/>
      <c r="L86" s="21" t="n"/>
    </row>
    <row r="87" ht="21" customHeight="1">
      <c r="A87" s="15" t="n"/>
      <c r="B87" s="15" t="n"/>
      <c r="C87" s="33" t="n"/>
      <c r="D87" s="6">
        <f>IF(OR(A87="",B87=""),"",IFERROR(INDEX(Unidades!$C$5:$C$104,MATCH(A87&amp;"|"&amp;B87,Unidades!$H$5:$H$104,0)),"Conferir cadastro"))</f>
        <v/>
      </c>
      <c r="E87" s="6">
        <f>IF(OR(A87="",C87=""),"",IFERROR(INDEX(Premissas!$D$5:$D$104,MATCH(A87&amp;"|"&amp;TEXT(C87,"yyyymmdd"),Premissas!$M$5:$M$104,0)),"Conferir período"))</f>
        <v/>
      </c>
      <c r="F87" s="17">
        <f>IF(OR(A87="",B87="",C87=""),"",IFERROR(IF(INDEX(Unidades!$F$5:$F$104,MATCH(A87&amp;"|"&amp;B87,Unidades!$H$5:$H$104,0))&lt;&gt;"Ativa","",IF(E87="Fração ideal",INDEX(Unidades!$E$5:$E$104,MATCH(A87&amp;"|"&amp;B87,Unidades!$H$5:$H$104,0))/INDEX(Premissas!$N$5:$N$104,MATCH(A87&amp;"|"&amp;TEXT(C87,"yyyymmdd"),Premissas!$M$5:$M$104,0)),IF(E87="Área",INDEX(Unidades!$D$5:$D$104,MATCH(A87&amp;"|"&amp;B87,Unidades!$H$5:$H$104,0))/INDEX(Premissas!$N$5:$N$104,MATCH(A87&amp;"|"&amp;TEXT(C87,"yyyymmdd"),Premissas!$M$5:$M$104,0)),IF(E87="Igualitário",1/INDEX(Premissas!$N$5:$N$104,MATCH(A87&amp;"|"&amp;TEXT(C87,"yyyymmdd"),Premissas!$M$5:$M$104,0)),"")))),""))</f>
        <v/>
      </c>
      <c r="G87" s="18">
        <f>IF(F87="","",IFERROR(F87*INDEX(Premissas!$C$5:$C$104,MATCH(A87&amp;"|"&amp;TEXT(C87,"yyyymmdd"),Premissas!$M$5:$M$104,0)),""))</f>
        <v/>
      </c>
      <c r="H87" s="19">
        <f>IF(OR(A87="",C87=""),"",IFERROR(INDEX(Premissas!$E$5:$E$104,MATCH(A87&amp;"|"&amp;TEXT(C87,"yyyymmdd"),Premissas!$M$5:$M$104,0)),""))</f>
        <v/>
      </c>
      <c r="I87" s="18">
        <f>IF(OR(G87="",H87=""),"",IFERROR(G87/H87,""))</f>
        <v/>
      </c>
      <c r="J87" s="34">
        <f>IF(OR(A87="",C87=""),"",IFERROR(INDEX(Premissas!$F$5:$F$104,MATCH(A87&amp;"|"&amp;TEXT(C87,"yyyymmdd"),Premissas!$M$5:$M$104,0)),""))</f>
        <v/>
      </c>
      <c r="K87" s="15" t="n"/>
      <c r="L87" s="21" t="n"/>
    </row>
    <row r="88" ht="21" customHeight="1">
      <c r="A88" s="15" t="n"/>
      <c r="B88" s="15" t="n"/>
      <c r="C88" s="33" t="n"/>
      <c r="D88" s="10">
        <f>IF(OR(A88="",B88=""),"",IFERROR(INDEX(Unidades!$C$5:$C$104,MATCH(A88&amp;"|"&amp;B88,Unidades!$H$5:$H$104,0)),"Conferir cadastro"))</f>
        <v/>
      </c>
      <c r="E88" s="10">
        <f>IF(OR(A88="",C88=""),"",IFERROR(INDEX(Premissas!$D$5:$D$104,MATCH(A88&amp;"|"&amp;TEXT(C88,"yyyymmdd"),Premissas!$M$5:$M$104,0)),"Conferir período"))</f>
        <v/>
      </c>
      <c r="F88" s="22">
        <f>IF(OR(A88="",B88="",C88=""),"",IFERROR(IF(INDEX(Unidades!$F$5:$F$104,MATCH(A88&amp;"|"&amp;B88,Unidades!$H$5:$H$104,0))&lt;&gt;"Ativa","",IF(E88="Fração ideal",INDEX(Unidades!$E$5:$E$104,MATCH(A88&amp;"|"&amp;B88,Unidades!$H$5:$H$104,0))/INDEX(Premissas!$N$5:$N$104,MATCH(A88&amp;"|"&amp;TEXT(C88,"yyyymmdd"),Premissas!$M$5:$M$104,0)),IF(E88="Área",INDEX(Unidades!$D$5:$D$104,MATCH(A88&amp;"|"&amp;B88,Unidades!$H$5:$H$104,0))/INDEX(Premissas!$N$5:$N$104,MATCH(A88&amp;"|"&amp;TEXT(C88,"yyyymmdd"),Premissas!$M$5:$M$104,0)),IF(E88="Igualitário",1/INDEX(Premissas!$N$5:$N$104,MATCH(A88&amp;"|"&amp;TEXT(C88,"yyyymmdd"),Premissas!$M$5:$M$104,0)),"")))),""))</f>
        <v/>
      </c>
      <c r="G88" s="23">
        <f>IF(F88="","",IFERROR(F88*INDEX(Premissas!$C$5:$C$104,MATCH(A88&amp;"|"&amp;TEXT(C88,"yyyymmdd"),Premissas!$M$5:$M$104,0)),""))</f>
        <v/>
      </c>
      <c r="H88" s="24">
        <f>IF(OR(A88="",C88=""),"",IFERROR(INDEX(Premissas!$E$5:$E$104,MATCH(A88&amp;"|"&amp;TEXT(C88,"yyyymmdd"),Premissas!$M$5:$M$104,0)),""))</f>
        <v/>
      </c>
      <c r="I88" s="23">
        <f>IF(OR(G88="",H88=""),"",IFERROR(G88/H88,""))</f>
        <v/>
      </c>
      <c r="J88" s="35">
        <f>IF(OR(A88="",C88=""),"",IFERROR(INDEX(Premissas!$F$5:$F$104,MATCH(A88&amp;"|"&amp;TEXT(C88,"yyyymmdd"),Premissas!$M$5:$M$104,0)),""))</f>
        <v/>
      </c>
      <c r="K88" s="15" t="n"/>
      <c r="L88" s="21" t="n"/>
    </row>
    <row r="89" ht="21" customHeight="1">
      <c r="A89" s="15" t="n"/>
      <c r="B89" s="15" t="n"/>
      <c r="C89" s="33" t="n"/>
      <c r="D89" s="6">
        <f>IF(OR(A89="",B89=""),"",IFERROR(INDEX(Unidades!$C$5:$C$104,MATCH(A89&amp;"|"&amp;B89,Unidades!$H$5:$H$104,0)),"Conferir cadastro"))</f>
        <v/>
      </c>
      <c r="E89" s="6">
        <f>IF(OR(A89="",C89=""),"",IFERROR(INDEX(Premissas!$D$5:$D$104,MATCH(A89&amp;"|"&amp;TEXT(C89,"yyyymmdd"),Premissas!$M$5:$M$104,0)),"Conferir período"))</f>
        <v/>
      </c>
      <c r="F89" s="17">
        <f>IF(OR(A89="",B89="",C89=""),"",IFERROR(IF(INDEX(Unidades!$F$5:$F$104,MATCH(A89&amp;"|"&amp;B89,Unidades!$H$5:$H$104,0))&lt;&gt;"Ativa","",IF(E89="Fração ideal",INDEX(Unidades!$E$5:$E$104,MATCH(A89&amp;"|"&amp;B89,Unidades!$H$5:$H$104,0))/INDEX(Premissas!$N$5:$N$104,MATCH(A89&amp;"|"&amp;TEXT(C89,"yyyymmdd"),Premissas!$M$5:$M$104,0)),IF(E89="Área",INDEX(Unidades!$D$5:$D$104,MATCH(A89&amp;"|"&amp;B89,Unidades!$H$5:$H$104,0))/INDEX(Premissas!$N$5:$N$104,MATCH(A89&amp;"|"&amp;TEXT(C89,"yyyymmdd"),Premissas!$M$5:$M$104,0)),IF(E89="Igualitário",1/INDEX(Premissas!$N$5:$N$104,MATCH(A89&amp;"|"&amp;TEXT(C89,"yyyymmdd"),Premissas!$M$5:$M$104,0)),"")))),""))</f>
        <v/>
      </c>
      <c r="G89" s="18">
        <f>IF(F89="","",IFERROR(F89*INDEX(Premissas!$C$5:$C$104,MATCH(A89&amp;"|"&amp;TEXT(C89,"yyyymmdd"),Premissas!$M$5:$M$104,0)),""))</f>
        <v/>
      </c>
      <c r="H89" s="19">
        <f>IF(OR(A89="",C89=""),"",IFERROR(INDEX(Premissas!$E$5:$E$104,MATCH(A89&amp;"|"&amp;TEXT(C89,"yyyymmdd"),Premissas!$M$5:$M$104,0)),""))</f>
        <v/>
      </c>
      <c r="I89" s="18">
        <f>IF(OR(G89="",H89=""),"",IFERROR(G89/H89,""))</f>
        <v/>
      </c>
      <c r="J89" s="34">
        <f>IF(OR(A89="",C89=""),"",IFERROR(INDEX(Premissas!$F$5:$F$104,MATCH(A89&amp;"|"&amp;TEXT(C89,"yyyymmdd"),Premissas!$M$5:$M$104,0)),""))</f>
        <v/>
      </c>
      <c r="K89" s="15" t="n"/>
      <c r="L89" s="21" t="n"/>
    </row>
    <row r="90" ht="21" customHeight="1">
      <c r="A90" s="15" t="n"/>
      <c r="B90" s="15" t="n"/>
      <c r="C90" s="33" t="n"/>
      <c r="D90" s="10">
        <f>IF(OR(A90="",B90=""),"",IFERROR(INDEX(Unidades!$C$5:$C$104,MATCH(A90&amp;"|"&amp;B90,Unidades!$H$5:$H$104,0)),"Conferir cadastro"))</f>
        <v/>
      </c>
      <c r="E90" s="10">
        <f>IF(OR(A90="",C90=""),"",IFERROR(INDEX(Premissas!$D$5:$D$104,MATCH(A90&amp;"|"&amp;TEXT(C90,"yyyymmdd"),Premissas!$M$5:$M$104,0)),"Conferir período"))</f>
        <v/>
      </c>
      <c r="F90" s="22">
        <f>IF(OR(A90="",B90="",C90=""),"",IFERROR(IF(INDEX(Unidades!$F$5:$F$104,MATCH(A90&amp;"|"&amp;B90,Unidades!$H$5:$H$104,0))&lt;&gt;"Ativa","",IF(E90="Fração ideal",INDEX(Unidades!$E$5:$E$104,MATCH(A90&amp;"|"&amp;B90,Unidades!$H$5:$H$104,0))/INDEX(Premissas!$N$5:$N$104,MATCH(A90&amp;"|"&amp;TEXT(C90,"yyyymmdd"),Premissas!$M$5:$M$104,0)),IF(E90="Área",INDEX(Unidades!$D$5:$D$104,MATCH(A90&amp;"|"&amp;B90,Unidades!$H$5:$H$104,0))/INDEX(Premissas!$N$5:$N$104,MATCH(A90&amp;"|"&amp;TEXT(C90,"yyyymmdd"),Premissas!$M$5:$M$104,0)),IF(E90="Igualitário",1/INDEX(Premissas!$N$5:$N$104,MATCH(A90&amp;"|"&amp;TEXT(C90,"yyyymmdd"),Premissas!$M$5:$M$104,0)),"")))),""))</f>
        <v/>
      </c>
      <c r="G90" s="23">
        <f>IF(F90="","",IFERROR(F90*INDEX(Premissas!$C$5:$C$104,MATCH(A90&amp;"|"&amp;TEXT(C90,"yyyymmdd"),Premissas!$M$5:$M$104,0)),""))</f>
        <v/>
      </c>
      <c r="H90" s="24">
        <f>IF(OR(A90="",C90=""),"",IFERROR(INDEX(Premissas!$E$5:$E$104,MATCH(A90&amp;"|"&amp;TEXT(C90,"yyyymmdd"),Premissas!$M$5:$M$104,0)),""))</f>
        <v/>
      </c>
      <c r="I90" s="23">
        <f>IF(OR(G90="",H90=""),"",IFERROR(G90/H90,""))</f>
        <v/>
      </c>
      <c r="J90" s="35">
        <f>IF(OR(A90="",C90=""),"",IFERROR(INDEX(Premissas!$F$5:$F$104,MATCH(A90&amp;"|"&amp;TEXT(C90,"yyyymmdd"),Premissas!$M$5:$M$104,0)),""))</f>
        <v/>
      </c>
      <c r="K90" s="15" t="n"/>
      <c r="L90" s="21" t="n"/>
    </row>
    <row r="91" ht="21" customHeight="1">
      <c r="A91" s="15" t="n"/>
      <c r="B91" s="15" t="n"/>
      <c r="C91" s="33" t="n"/>
      <c r="D91" s="6">
        <f>IF(OR(A91="",B91=""),"",IFERROR(INDEX(Unidades!$C$5:$C$104,MATCH(A91&amp;"|"&amp;B91,Unidades!$H$5:$H$104,0)),"Conferir cadastro"))</f>
        <v/>
      </c>
      <c r="E91" s="6">
        <f>IF(OR(A91="",C91=""),"",IFERROR(INDEX(Premissas!$D$5:$D$104,MATCH(A91&amp;"|"&amp;TEXT(C91,"yyyymmdd"),Premissas!$M$5:$M$104,0)),"Conferir período"))</f>
        <v/>
      </c>
      <c r="F91" s="17">
        <f>IF(OR(A91="",B91="",C91=""),"",IFERROR(IF(INDEX(Unidades!$F$5:$F$104,MATCH(A91&amp;"|"&amp;B91,Unidades!$H$5:$H$104,0))&lt;&gt;"Ativa","",IF(E91="Fração ideal",INDEX(Unidades!$E$5:$E$104,MATCH(A91&amp;"|"&amp;B91,Unidades!$H$5:$H$104,0))/INDEX(Premissas!$N$5:$N$104,MATCH(A91&amp;"|"&amp;TEXT(C91,"yyyymmdd"),Premissas!$M$5:$M$104,0)),IF(E91="Área",INDEX(Unidades!$D$5:$D$104,MATCH(A91&amp;"|"&amp;B91,Unidades!$H$5:$H$104,0))/INDEX(Premissas!$N$5:$N$104,MATCH(A91&amp;"|"&amp;TEXT(C91,"yyyymmdd"),Premissas!$M$5:$M$104,0)),IF(E91="Igualitário",1/INDEX(Premissas!$N$5:$N$104,MATCH(A91&amp;"|"&amp;TEXT(C91,"yyyymmdd"),Premissas!$M$5:$M$104,0)),"")))),""))</f>
        <v/>
      </c>
      <c r="G91" s="18">
        <f>IF(F91="","",IFERROR(F91*INDEX(Premissas!$C$5:$C$104,MATCH(A91&amp;"|"&amp;TEXT(C91,"yyyymmdd"),Premissas!$M$5:$M$104,0)),""))</f>
        <v/>
      </c>
      <c r="H91" s="19">
        <f>IF(OR(A91="",C91=""),"",IFERROR(INDEX(Premissas!$E$5:$E$104,MATCH(A91&amp;"|"&amp;TEXT(C91,"yyyymmdd"),Premissas!$M$5:$M$104,0)),""))</f>
        <v/>
      </c>
      <c r="I91" s="18">
        <f>IF(OR(G91="",H91=""),"",IFERROR(G91/H91,""))</f>
        <v/>
      </c>
      <c r="J91" s="34">
        <f>IF(OR(A91="",C91=""),"",IFERROR(INDEX(Premissas!$F$5:$F$104,MATCH(A91&amp;"|"&amp;TEXT(C91,"yyyymmdd"),Premissas!$M$5:$M$104,0)),""))</f>
        <v/>
      </c>
      <c r="K91" s="15" t="n"/>
      <c r="L91" s="21" t="n"/>
    </row>
    <row r="92" ht="21" customHeight="1">
      <c r="A92" s="15" t="n"/>
      <c r="B92" s="15" t="n"/>
      <c r="C92" s="33" t="n"/>
      <c r="D92" s="10">
        <f>IF(OR(A92="",B92=""),"",IFERROR(INDEX(Unidades!$C$5:$C$104,MATCH(A92&amp;"|"&amp;B92,Unidades!$H$5:$H$104,0)),"Conferir cadastro"))</f>
        <v/>
      </c>
      <c r="E92" s="10">
        <f>IF(OR(A92="",C92=""),"",IFERROR(INDEX(Premissas!$D$5:$D$104,MATCH(A92&amp;"|"&amp;TEXT(C92,"yyyymmdd"),Premissas!$M$5:$M$104,0)),"Conferir período"))</f>
        <v/>
      </c>
      <c r="F92" s="22">
        <f>IF(OR(A92="",B92="",C92=""),"",IFERROR(IF(INDEX(Unidades!$F$5:$F$104,MATCH(A92&amp;"|"&amp;B92,Unidades!$H$5:$H$104,0))&lt;&gt;"Ativa","",IF(E92="Fração ideal",INDEX(Unidades!$E$5:$E$104,MATCH(A92&amp;"|"&amp;B92,Unidades!$H$5:$H$104,0))/INDEX(Premissas!$N$5:$N$104,MATCH(A92&amp;"|"&amp;TEXT(C92,"yyyymmdd"),Premissas!$M$5:$M$104,0)),IF(E92="Área",INDEX(Unidades!$D$5:$D$104,MATCH(A92&amp;"|"&amp;B92,Unidades!$H$5:$H$104,0))/INDEX(Premissas!$N$5:$N$104,MATCH(A92&amp;"|"&amp;TEXT(C92,"yyyymmdd"),Premissas!$M$5:$M$104,0)),IF(E92="Igualitário",1/INDEX(Premissas!$N$5:$N$104,MATCH(A92&amp;"|"&amp;TEXT(C92,"yyyymmdd"),Premissas!$M$5:$M$104,0)),"")))),""))</f>
        <v/>
      </c>
      <c r="G92" s="23">
        <f>IF(F92="","",IFERROR(F92*INDEX(Premissas!$C$5:$C$104,MATCH(A92&amp;"|"&amp;TEXT(C92,"yyyymmdd"),Premissas!$M$5:$M$104,0)),""))</f>
        <v/>
      </c>
      <c r="H92" s="24">
        <f>IF(OR(A92="",C92=""),"",IFERROR(INDEX(Premissas!$E$5:$E$104,MATCH(A92&amp;"|"&amp;TEXT(C92,"yyyymmdd"),Premissas!$M$5:$M$104,0)),""))</f>
        <v/>
      </c>
      <c r="I92" s="23">
        <f>IF(OR(G92="",H92=""),"",IFERROR(G92/H92,""))</f>
        <v/>
      </c>
      <c r="J92" s="35">
        <f>IF(OR(A92="",C92=""),"",IFERROR(INDEX(Premissas!$F$5:$F$104,MATCH(A92&amp;"|"&amp;TEXT(C92,"yyyymmdd"),Premissas!$M$5:$M$104,0)),""))</f>
        <v/>
      </c>
      <c r="K92" s="15" t="n"/>
      <c r="L92" s="21" t="n"/>
    </row>
    <row r="93" ht="21" customHeight="1">
      <c r="A93" s="15" t="n"/>
      <c r="B93" s="15" t="n"/>
      <c r="C93" s="33" t="n"/>
      <c r="D93" s="6">
        <f>IF(OR(A93="",B93=""),"",IFERROR(INDEX(Unidades!$C$5:$C$104,MATCH(A93&amp;"|"&amp;B93,Unidades!$H$5:$H$104,0)),"Conferir cadastro"))</f>
        <v/>
      </c>
      <c r="E93" s="6">
        <f>IF(OR(A93="",C93=""),"",IFERROR(INDEX(Premissas!$D$5:$D$104,MATCH(A93&amp;"|"&amp;TEXT(C93,"yyyymmdd"),Premissas!$M$5:$M$104,0)),"Conferir período"))</f>
        <v/>
      </c>
      <c r="F93" s="17">
        <f>IF(OR(A93="",B93="",C93=""),"",IFERROR(IF(INDEX(Unidades!$F$5:$F$104,MATCH(A93&amp;"|"&amp;B93,Unidades!$H$5:$H$104,0))&lt;&gt;"Ativa","",IF(E93="Fração ideal",INDEX(Unidades!$E$5:$E$104,MATCH(A93&amp;"|"&amp;B93,Unidades!$H$5:$H$104,0))/INDEX(Premissas!$N$5:$N$104,MATCH(A93&amp;"|"&amp;TEXT(C93,"yyyymmdd"),Premissas!$M$5:$M$104,0)),IF(E93="Área",INDEX(Unidades!$D$5:$D$104,MATCH(A93&amp;"|"&amp;B93,Unidades!$H$5:$H$104,0))/INDEX(Premissas!$N$5:$N$104,MATCH(A93&amp;"|"&amp;TEXT(C93,"yyyymmdd"),Premissas!$M$5:$M$104,0)),IF(E93="Igualitário",1/INDEX(Premissas!$N$5:$N$104,MATCH(A93&amp;"|"&amp;TEXT(C93,"yyyymmdd"),Premissas!$M$5:$M$104,0)),"")))),""))</f>
        <v/>
      </c>
      <c r="G93" s="18">
        <f>IF(F93="","",IFERROR(F93*INDEX(Premissas!$C$5:$C$104,MATCH(A93&amp;"|"&amp;TEXT(C93,"yyyymmdd"),Premissas!$M$5:$M$104,0)),""))</f>
        <v/>
      </c>
      <c r="H93" s="19">
        <f>IF(OR(A93="",C93=""),"",IFERROR(INDEX(Premissas!$E$5:$E$104,MATCH(A93&amp;"|"&amp;TEXT(C93,"yyyymmdd"),Premissas!$M$5:$M$104,0)),""))</f>
        <v/>
      </c>
      <c r="I93" s="18">
        <f>IF(OR(G93="",H93=""),"",IFERROR(G93/H93,""))</f>
        <v/>
      </c>
      <c r="J93" s="34">
        <f>IF(OR(A93="",C93=""),"",IFERROR(INDEX(Premissas!$F$5:$F$104,MATCH(A93&amp;"|"&amp;TEXT(C93,"yyyymmdd"),Premissas!$M$5:$M$104,0)),""))</f>
        <v/>
      </c>
      <c r="K93" s="15" t="n"/>
      <c r="L93" s="21" t="n"/>
    </row>
    <row r="94" ht="21" customHeight="1">
      <c r="A94" s="15" t="n"/>
      <c r="B94" s="15" t="n"/>
      <c r="C94" s="33" t="n"/>
      <c r="D94" s="10">
        <f>IF(OR(A94="",B94=""),"",IFERROR(INDEX(Unidades!$C$5:$C$104,MATCH(A94&amp;"|"&amp;B94,Unidades!$H$5:$H$104,0)),"Conferir cadastro"))</f>
        <v/>
      </c>
      <c r="E94" s="10">
        <f>IF(OR(A94="",C94=""),"",IFERROR(INDEX(Premissas!$D$5:$D$104,MATCH(A94&amp;"|"&amp;TEXT(C94,"yyyymmdd"),Premissas!$M$5:$M$104,0)),"Conferir período"))</f>
        <v/>
      </c>
      <c r="F94" s="22">
        <f>IF(OR(A94="",B94="",C94=""),"",IFERROR(IF(INDEX(Unidades!$F$5:$F$104,MATCH(A94&amp;"|"&amp;B94,Unidades!$H$5:$H$104,0))&lt;&gt;"Ativa","",IF(E94="Fração ideal",INDEX(Unidades!$E$5:$E$104,MATCH(A94&amp;"|"&amp;B94,Unidades!$H$5:$H$104,0))/INDEX(Premissas!$N$5:$N$104,MATCH(A94&amp;"|"&amp;TEXT(C94,"yyyymmdd"),Premissas!$M$5:$M$104,0)),IF(E94="Área",INDEX(Unidades!$D$5:$D$104,MATCH(A94&amp;"|"&amp;B94,Unidades!$H$5:$H$104,0))/INDEX(Premissas!$N$5:$N$104,MATCH(A94&amp;"|"&amp;TEXT(C94,"yyyymmdd"),Premissas!$M$5:$M$104,0)),IF(E94="Igualitário",1/INDEX(Premissas!$N$5:$N$104,MATCH(A94&amp;"|"&amp;TEXT(C94,"yyyymmdd"),Premissas!$M$5:$M$104,0)),"")))),""))</f>
        <v/>
      </c>
      <c r="G94" s="23">
        <f>IF(F94="","",IFERROR(F94*INDEX(Premissas!$C$5:$C$104,MATCH(A94&amp;"|"&amp;TEXT(C94,"yyyymmdd"),Premissas!$M$5:$M$104,0)),""))</f>
        <v/>
      </c>
      <c r="H94" s="24">
        <f>IF(OR(A94="",C94=""),"",IFERROR(INDEX(Premissas!$E$5:$E$104,MATCH(A94&amp;"|"&amp;TEXT(C94,"yyyymmdd"),Premissas!$M$5:$M$104,0)),""))</f>
        <v/>
      </c>
      <c r="I94" s="23">
        <f>IF(OR(G94="",H94=""),"",IFERROR(G94/H94,""))</f>
        <v/>
      </c>
      <c r="J94" s="35">
        <f>IF(OR(A94="",C94=""),"",IFERROR(INDEX(Premissas!$F$5:$F$104,MATCH(A94&amp;"|"&amp;TEXT(C94,"yyyymmdd"),Premissas!$M$5:$M$104,0)),""))</f>
        <v/>
      </c>
      <c r="K94" s="15" t="n"/>
      <c r="L94" s="21" t="n"/>
    </row>
    <row r="95" ht="21" customHeight="1">
      <c r="A95" s="15" t="n"/>
      <c r="B95" s="15" t="n"/>
      <c r="C95" s="33" t="n"/>
      <c r="D95" s="6">
        <f>IF(OR(A95="",B95=""),"",IFERROR(INDEX(Unidades!$C$5:$C$104,MATCH(A95&amp;"|"&amp;B95,Unidades!$H$5:$H$104,0)),"Conferir cadastro"))</f>
        <v/>
      </c>
      <c r="E95" s="6">
        <f>IF(OR(A95="",C95=""),"",IFERROR(INDEX(Premissas!$D$5:$D$104,MATCH(A95&amp;"|"&amp;TEXT(C95,"yyyymmdd"),Premissas!$M$5:$M$104,0)),"Conferir período"))</f>
        <v/>
      </c>
      <c r="F95" s="17">
        <f>IF(OR(A95="",B95="",C95=""),"",IFERROR(IF(INDEX(Unidades!$F$5:$F$104,MATCH(A95&amp;"|"&amp;B95,Unidades!$H$5:$H$104,0))&lt;&gt;"Ativa","",IF(E95="Fração ideal",INDEX(Unidades!$E$5:$E$104,MATCH(A95&amp;"|"&amp;B95,Unidades!$H$5:$H$104,0))/INDEX(Premissas!$N$5:$N$104,MATCH(A95&amp;"|"&amp;TEXT(C95,"yyyymmdd"),Premissas!$M$5:$M$104,0)),IF(E95="Área",INDEX(Unidades!$D$5:$D$104,MATCH(A95&amp;"|"&amp;B95,Unidades!$H$5:$H$104,0))/INDEX(Premissas!$N$5:$N$104,MATCH(A95&amp;"|"&amp;TEXT(C95,"yyyymmdd"),Premissas!$M$5:$M$104,0)),IF(E95="Igualitário",1/INDEX(Premissas!$N$5:$N$104,MATCH(A95&amp;"|"&amp;TEXT(C95,"yyyymmdd"),Premissas!$M$5:$M$104,0)),"")))),""))</f>
        <v/>
      </c>
      <c r="G95" s="18">
        <f>IF(F95="","",IFERROR(F95*INDEX(Premissas!$C$5:$C$104,MATCH(A95&amp;"|"&amp;TEXT(C95,"yyyymmdd"),Premissas!$M$5:$M$104,0)),""))</f>
        <v/>
      </c>
      <c r="H95" s="19">
        <f>IF(OR(A95="",C95=""),"",IFERROR(INDEX(Premissas!$E$5:$E$104,MATCH(A95&amp;"|"&amp;TEXT(C95,"yyyymmdd"),Premissas!$M$5:$M$104,0)),""))</f>
        <v/>
      </c>
      <c r="I95" s="18">
        <f>IF(OR(G95="",H95=""),"",IFERROR(G95/H95,""))</f>
        <v/>
      </c>
      <c r="J95" s="34">
        <f>IF(OR(A95="",C95=""),"",IFERROR(INDEX(Premissas!$F$5:$F$104,MATCH(A95&amp;"|"&amp;TEXT(C95,"yyyymmdd"),Premissas!$M$5:$M$104,0)),""))</f>
        <v/>
      </c>
      <c r="K95" s="15" t="n"/>
      <c r="L95" s="21" t="n"/>
    </row>
    <row r="96" ht="21" customHeight="1">
      <c r="A96" s="15" t="n"/>
      <c r="B96" s="15" t="n"/>
      <c r="C96" s="33" t="n"/>
      <c r="D96" s="10">
        <f>IF(OR(A96="",B96=""),"",IFERROR(INDEX(Unidades!$C$5:$C$104,MATCH(A96&amp;"|"&amp;B96,Unidades!$H$5:$H$104,0)),"Conferir cadastro"))</f>
        <v/>
      </c>
      <c r="E96" s="10">
        <f>IF(OR(A96="",C96=""),"",IFERROR(INDEX(Premissas!$D$5:$D$104,MATCH(A96&amp;"|"&amp;TEXT(C96,"yyyymmdd"),Premissas!$M$5:$M$104,0)),"Conferir período"))</f>
        <v/>
      </c>
      <c r="F96" s="22">
        <f>IF(OR(A96="",B96="",C96=""),"",IFERROR(IF(INDEX(Unidades!$F$5:$F$104,MATCH(A96&amp;"|"&amp;B96,Unidades!$H$5:$H$104,0))&lt;&gt;"Ativa","",IF(E96="Fração ideal",INDEX(Unidades!$E$5:$E$104,MATCH(A96&amp;"|"&amp;B96,Unidades!$H$5:$H$104,0))/INDEX(Premissas!$N$5:$N$104,MATCH(A96&amp;"|"&amp;TEXT(C96,"yyyymmdd"),Premissas!$M$5:$M$104,0)),IF(E96="Área",INDEX(Unidades!$D$5:$D$104,MATCH(A96&amp;"|"&amp;B96,Unidades!$H$5:$H$104,0))/INDEX(Premissas!$N$5:$N$104,MATCH(A96&amp;"|"&amp;TEXT(C96,"yyyymmdd"),Premissas!$M$5:$M$104,0)),IF(E96="Igualitário",1/INDEX(Premissas!$N$5:$N$104,MATCH(A96&amp;"|"&amp;TEXT(C96,"yyyymmdd"),Premissas!$M$5:$M$104,0)),"")))),""))</f>
        <v/>
      </c>
      <c r="G96" s="23">
        <f>IF(F96="","",IFERROR(F96*INDEX(Premissas!$C$5:$C$104,MATCH(A96&amp;"|"&amp;TEXT(C96,"yyyymmdd"),Premissas!$M$5:$M$104,0)),""))</f>
        <v/>
      </c>
      <c r="H96" s="24">
        <f>IF(OR(A96="",C96=""),"",IFERROR(INDEX(Premissas!$E$5:$E$104,MATCH(A96&amp;"|"&amp;TEXT(C96,"yyyymmdd"),Premissas!$M$5:$M$104,0)),""))</f>
        <v/>
      </c>
      <c r="I96" s="23">
        <f>IF(OR(G96="",H96=""),"",IFERROR(G96/H96,""))</f>
        <v/>
      </c>
      <c r="J96" s="35">
        <f>IF(OR(A96="",C96=""),"",IFERROR(INDEX(Premissas!$F$5:$F$104,MATCH(A96&amp;"|"&amp;TEXT(C96,"yyyymmdd"),Premissas!$M$5:$M$104,0)),""))</f>
        <v/>
      </c>
      <c r="K96" s="15" t="n"/>
      <c r="L96" s="21" t="n"/>
    </row>
    <row r="97" ht="21" customHeight="1">
      <c r="A97" s="15" t="n"/>
      <c r="B97" s="15" t="n"/>
      <c r="C97" s="33" t="n"/>
      <c r="D97" s="6">
        <f>IF(OR(A97="",B97=""),"",IFERROR(INDEX(Unidades!$C$5:$C$104,MATCH(A97&amp;"|"&amp;B97,Unidades!$H$5:$H$104,0)),"Conferir cadastro"))</f>
        <v/>
      </c>
      <c r="E97" s="6">
        <f>IF(OR(A97="",C97=""),"",IFERROR(INDEX(Premissas!$D$5:$D$104,MATCH(A97&amp;"|"&amp;TEXT(C97,"yyyymmdd"),Premissas!$M$5:$M$104,0)),"Conferir período"))</f>
        <v/>
      </c>
      <c r="F97" s="17">
        <f>IF(OR(A97="",B97="",C97=""),"",IFERROR(IF(INDEX(Unidades!$F$5:$F$104,MATCH(A97&amp;"|"&amp;B97,Unidades!$H$5:$H$104,0))&lt;&gt;"Ativa","",IF(E97="Fração ideal",INDEX(Unidades!$E$5:$E$104,MATCH(A97&amp;"|"&amp;B97,Unidades!$H$5:$H$104,0))/INDEX(Premissas!$N$5:$N$104,MATCH(A97&amp;"|"&amp;TEXT(C97,"yyyymmdd"),Premissas!$M$5:$M$104,0)),IF(E97="Área",INDEX(Unidades!$D$5:$D$104,MATCH(A97&amp;"|"&amp;B97,Unidades!$H$5:$H$104,0))/INDEX(Premissas!$N$5:$N$104,MATCH(A97&amp;"|"&amp;TEXT(C97,"yyyymmdd"),Premissas!$M$5:$M$104,0)),IF(E97="Igualitário",1/INDEX(Premissas!$N$5:$N$104,MATCH(A97&amp;"|"&amp;TEXT(C97,"yyyymmdd"),Premissas!$M$5:$M$104,0)),"")))),""))</f>
        <v/>
      </c>
      <c r="G97" s="18">
        <f>IF(F97="","",IFERROR(F97*INDEX(Premissas!$C$5:$C$104,MATCH(A97&amp;"|"&amp;TEXT(C97,"yyyymmdd"),Premissas!$M$5:$M$104,0)),""))</f>
        <v/>
      </c>
      <c r="H97" s="19">
        <f>IF(OR(A97="",C97=""),"",IFERROR(INDEX(Premissas!$E$5:$E$104,MATCH(A97&amp;"|"&amp;TEXT(C97,"yyyymmdd"),Premissas!$M$5:$M$104,0)),""))</f>
        <v/>
      </c>
      <c r="I97" s="18">
        <f>IF(OR(G97="",H97=""),"",IFERROR(G97/H97,""))</f>
        <v/>
      </c>
      <c r="J97" s="34">
        <f>IF(OR(A97="",C97=""),"",IFERROR(INDEX(Premissas!$F$5:$F$104,MATCH(A97&amp;"|"&amp;TEXT(C97,"yyyymmdd"),Premissas!$M$5:$M$104,0)),""))</f>
        <v/>
      </c>
      <c r="K97" s="15" t="n"/>
      <c r="L97" s="21" t="n"/>
    </row>
    <row r="98" ht="21" customHeight="1">
      <c r="A98" s="15" t="n"/>
      <c r="B98" s="15" t="n"/>
      <c r="C98" s="33" t="n"/>
      <c r="D98" s="10">
        <f>IF(OR(A98="",B98=""),"",IFERROR(INDEX(Unidades!$C$5:$C$104,MATCH(A98&amp;"|"&amp;B98,Unidades!$H$5:$H$104,0)),"Conferir cadastro"))</f>
        <v/>
      </c>
      <c r="E98" s="10">
        <f>IF(OR(A98="",C98=""),"",IFERROR(INDEX(Premissas!$D$5:$D$104,MATCH(A98&amp;"|"&amp;TEXT(C98,"yyyymmdd"),Premissas!$M$5:$M$104,0)),"Conferir período"))</f>
        <v/>
      </c>
      <c r="F98" s="22">
        <f>IF(OR(A98="",B98="",C98=""),"",IFERROR(IF(INDEX(Unidades!$F$5:$F$104,MATCH(A98&amp;"|"&amp;B98,Unidades!$H$5:$H$104,0))&lt;&gt;"Ativa","",IF(E98="Fração ideal",INDEX(Unidades!$E$5:$E$104,MATCH(A98&amp;"|"&amp;B98,Unidades!$H$5:$H$104,0))/INDEX(Premissas!$N$5:$N$104,MATCH(A98&amp;"|"&amp;TEXT(C98,"yyyymmdd"),Premissas!$M$5:$M$104,0)),IF(E98="Área",INDEX(Unidades!$D$5:$D$104,MATCH(A98&amp;"|"&amp;B98,Unidades!$H$5:$H$104,0))/INDEX(Premissas!$N$5:$N$104,MATCH(A98&amp;"|"&amp;TEXT(C98,"yyyymmdd"),Premissas!$M$5:$M$104,0)),IF(E98="Igualitário",1/INDEX(Premissas!$N$5:$N$104,MATCH(A98&amp;"|"&amp;TEXT(C98,"yyyymmdd"),Premissas!$M$5:$M$104,0)),"")))),""))</f>
        <v/>
      </c>
      <c r="G98" s="23">
        <f>IF(F98="","",IFERROR(F98*INDEX(Premissas!$C$5:$C$104,MATCH(A98&amp;"|"&amp;TEXT(C98,"yyyymmdd"),Premissas!$M$5:$M$104,0)),""))</f>
        <v/>
      </c>
      <c r="H98" s="24">
        <f>IF(OR(A98="",C98=""),"",IFERROR(INDEX(Premissas!$E$5:$E$104,MATCH(A98&amp;"|"&amp;TEXT(C98,"yyyymmdd"),Premissas!$M$5:$M$104,0)),""))</f>
        <v/>
      </c>
      <c r="I98" s="23">
        <f>IF(OR(G98="",H98=""),"",IFERROR(G98/H98,""))</f>
        <v/>
      </c>
      <c r="J98" s="35">
        <f>IF(OR(A98="",C98=""),"",IFERROR(INDEX(Premissas!$F$5:$F$104,MATCH(A98&amp;"|"&amp;TEXT(C98,"yyyymmdd"),Premissas!$M$5:$M$104,0)),""))</f>
        <v/>
      </c>
      <c r="K98" s="15" t="n"/>
      <c r="L98" s="21" t="n"/>
    </row>
    <row r="99" ht="21" customHeight="1">
      <c r="A99" s="15" t="n"/>
      <c r="B99" s="15" t="n"/>
      <c r="C99" s="33" t="n"/>
      <c r="D99" s="6">
        <f>IF(OR(A99="",B99=""),"",IFERROR(INDEX(Unidades!$C$5:$C$104,MATCH(A99&amp;"|"&amp;B99,Unidades!$H$5:$H$104,0)),"Conferir cadastro"))</f>
        <v/>
      </c>
      <c r="E99" s="6">
        <f>IF(OR(A99="",C99=""),"",IFERROR(INDEX(Premissas!$D$5:$D$104,MATCH(A99&amp;"|"&amp;TEXT(C99,"yyyymmdd"),Premissas!$M$5:$M$104,0)),"Conferir período"))</f>
        <v/>
      </c>
      <c r="F99" s="17">
        <f>IF(OR(A99="",B99="",C99=""),"",IFERROR(IF(INDEX(Unidades!$F$5:$F$104,MATCH(A99&amp;"|"&amp;B99,Unidades!$H$5:$H$104,0))&lt;&gt;"Ativa","",IF(E99="Fração ideal",INDEX(Unidades!$E$5:$E$104,MATCH(A99&amp;"|"&amp;B99,Unidades!$H$5:$H$104,0))/INDEX(Premissas!$N$5:$N$104,MATCH(A99&amp;"|"&amp;TEXT(C99,"yyyymmdd"),Premissas!$M$5:$M$104,0)),IF(E99="Área",INDEX(Unidades!$D$5:$D$104,MATCH(A99&amp;"|"&amp;B99,Unidades!$H$5:$H$104,0))/INDEX(Premissas!$N$5:$N$104,MATCH(A99&amp;"|"&amp;TEXT(C99,"yyyymmdd"),Premissas!$M$5:$M$104,0)),IF(E99="Igualitário",1/INDEX(Premissas!$N$5:$N$104,MATCH(A99&amp;"|"&amp;TEXT(C99,"yyyymmdd"),Premissas!$M$5:$M$104,0)),"")))),""))</f>
        <v/>
      </c>
      <c r="G99" s="18">
        <f>IF(F99="","",IFERROR(F99*INDEX(Premissas!$C$5:$C$104,MATCH(A99&amp;"|"&amp;TEXT(C99,"yyyymmdd"),Premissas!$M$5:$M$104,0)),""))</f>
        <v/>
      </c>
      <c r="H99" s="19">
        <f>IF(OR(A99="",C99=""),"",IFERROR(INDEX(Premissas!$E$5:$E$104,MATCH(A99&amp;"|"&amp;TEXT(C99,"yyyymmdd"),Premissas!$M$5:$M$104,0)),""))</f>
        <v/>
      </c>
      <c r="I99" s="18">
        <f>IF(OR(G99="",H99=""),"",IFERROR(G99/H99,""))</f>
        <v/>
      </c>
      <c r="J99" s="34">
        <f>IF(OR(A99="",C99=""),"",IFERROR(INDEX(Premissas!$F$5:$F$104,MATCH(A99&amp;"|"&amp;TEXT(C99,"yyyymmdd"),Premissas!$M$5:$M$104,0)),""))</f>
        <v/>
      </c>
      <c r="K99" s="15" t="n"/>
      <c r="L99" s="21" t="n"/>
    </row>
    <row r="100" ht="21" customHeight="1">
      <c r="A100" s="15" t="n"/>
      <c r="B100" s="15" t="n"/>
      <c r="C100" s="33" t="n"/>
      <c r="D100" s="10">
        <f>IF(OR(A100="",B100=""),"",IFERROR(INDEX(Unidades!$C$5:$C$104,MATCH(A100&amp;"|"&amp;B100,Unidades!$H$5:$H$104,0)),"Conferir cadastro"))</f>
        <v/>
      </c>
      <c r="E100" s="10">
        <f>IF(OR(A100="",C100=""),"",IFERROR(INDEX(Premissas!$D$5:$D$104,MATCH(A100&amp;"|"&amp;TEXT(C100,"yyyymmdd"),Premissas!$M$5:$M$104,0)),"Conferir período"))</f>
        <v/>
      </c>
      <c r="F100" s="22">
        <f>IF(OR(A100="",B100="",C100=""),"",IFERROR(IF(INDEX(Unidades!$F$5:$F$104,MATCH(A100&amp;"|"&amp;B100,Unidades!$H$5:$H$104,0))&lt;&gt;"Ativa","",IF(E100="Fração ideal",INDEX(Unidades!$E$5:$E$104,MATCH(A100&amp;"|"&amp;B100,Unidades!$H$5:$H$104,0))/INDEX(Premissas!$N$5:$N$104,MATCH(A100&amp;"|"&amp;TEXT(C100,"yyyymmdd"),Premissas!$M$5:$M$104,0)),IF(E100="Área",INDEX(Unidades!$D$5:$D$104,MATCH(A100&amp;"|"&amp;B100,Unidades!$H$5:$H$104,0))/INDEX(Premissas!$N$5:$N$104,MATCH(A100&amp;"|"&amp;TEXT(C100,"yyyymmdd"),Premissas!$M$5:$M$104,0)),IF(E100="Igualitário",1/INDEX(Premissas!$N$5:$N$104,MATCH(A100&amp;"|"&amp;TEXT(C100,"yyyymmdd"),Premissas!$M$5:$M$104,0)),"")))),""))</f>
        <v/>
      </c>
      <c r="G100" s="23">
        <f>IF(F100="","",IFERROR(F100*INDEX(Premissas!$C$5:$C$104,MATCH(A100&amp;"|"&amp;TEXT(C100,"yyyymmdd"),Premissas!$M$5:$M$104,0)),""))</f>
        <v/>
      </c>
      <c r="H100" s="24">
        <f>IF(OR(A100="",C100=""),"",IFERROR(INDEX(Premissas!$E$5:$E$104,MATCH(A100&amp;"|"&amp;TEXT(C100,"yyyymmdd"),Premissas!$M$5:$M$104,0)),""))</f>
        <v/>
      </c>
      <c r="I100" s="23">
        <f>IF(OR(G100="",H100=""),"",IFERROR(G100/H100,""))</f>
        <v/>
      </c>
      <c r="J100" s="35">
        <f>IF(OR(A100="",C100=""),"",IFERROR(INDEX(Premissas!$F$5:$F$104,MATCH(A100&amp;"|"&amp;TEXT(C100,"yyyymmdd"),Premissas!$M$5:$M$104,0)),""))</f>
        <v/>
      </c>
      <c r="K100" s="15" t="n"/>
      <c r="L100" s="21" t="n"/>
    </row>
    <row r="101" ht="21" customHeight="1">
      <c r="A101" s="15" t="n"/>
      <c r="B101" s="15" t="n"/>
      <c r="C101" s="33" t="n"/>
      <c r="D101" s="6">
        <f>IF(OR(A101="",B101=""),"",IFERROR(INDEX(Unidades!$C$5:$C$104,MATCH(A101&amp;"|"&amp;B101,Unidades!$H$5:$H$104,0)),"Conferir cadastro"))</f>
        <v/>
      </c>
      <c r="E101" s="6">
        <f>IF(OR(A101="",C101=""),"",IFERROR(INDEX(Premissas!$D$5:$D$104,MATCH(A101&amp;"|"&amp;TEXT(C101,"yyyymmdd"),Premissas!$M$5:$M$104,0)),"Conferir período"))</f>
        <v/>
      </c>
      <c r="F101" s="17">
        <f>IF(OR(A101="",B101="",C101=""),"",IFERROR(IF(INDEX(Unidades!$F$5:$F$104,MATCH(A101&amp;"|"&amp;B101,Unidades!$H$5:$H$104,0))&lt;&gt;"Ativa","",IF(E101="Fração ideal",INDEX(Unidades!$E$5:$E$104,MATCH(A101&amp;"|"&amp;B101,Unidades!$H$5:$H$104,0))/INDEX(Premissas!$N$5:$N$104,MATCH(A101&amp;"|"&amp;TEXT(C101,"yyyymmdd"),Premissas!$M$5:$M$104,0)),IF(E101="Área",INDEX(Unidades!$D$5:$D$104,MATCH(A101&amp;"|"&amp;B101,Unidades!$H$5:$H$104,0))/INDEX(Premissas!$N$5:$N$104,MATCH(A101&amp;"|"&amp;TEXT(C101,"yyyymmdd"),Premissas!$M$5:$M$104,0)),IF(E101="Igualitário",1/INDEX(Premissas!$N$5:$N$104,MATCH(A101&amp;"|"&amp;TEXT(C101,"yyyymmdd"),Premissas!$M$5:$M$104,0)),"")))),""))</f>
        <v/>
      </c>
      <c r="G101" s="18">
        <f>IF(F101="","",IFERROR(F101*INDEX(Premissas!$C$5:$C$104,MATCH(A101&amp;"|"&amp;TEXT(C101,"yyyymmdd"),Premissas!$M$5:$M$104,0)),""))</f>
        <v/>
      </c>
      <c r="H101" s="19">
        <f>IF(OR(A101="",C101=""),"",IFERROR(INDEX(Premissas!$E$5:$E$104,MATCH(A101&amp;"|"&amp;TEXT(C101,"yyyymmdd"),Premissas!$M$5:$M$104,0)),""))</f>
        <v/>
      </c>
      <c r="I101" s="18">
        <f>IF(OR(G101="",H101=""),"",IFERROR(G101/H101,""))</f>
        <v/>
      </c>
      <c r="J101" s="34">
        <f>IF(OR(A101="",C101=""),"",IFERROR(INDEX(Premissas!$F$5:$F$104,MATCH(A101&amp;"|"&amp;TEXT(C101,"yyyymmdd"),Premissas!$M$5:$M$104,0)),""))</f>
        <v/>
      </c>
      <c r="K101" s="15" t="n"/>
      <c r="L101" s="21" t="n"/>
    </row>
    <row r="102" ht="21" customHeight="1">
      <c r="A102" s="15" t="n"/>
      <c r="B102" s="15" t="n"/>
      <c r="C102" s="33" t="n"/>
      <c r="D102" s="10">
        <f>IF(OR(A102="",B102=""),"",IFERROR(INDEX(Unidades!$C$5:$C$104,MATCH(A102&amp;"|"&amp;B102,Unidades!$H$5:$H$104,0)),"Conferir cadastro"))</f>
        <v/>
      </c>
      <c r="E102" s="10">
        <f>IF(OR(A102="",C102=""),"",IFERROR(INDEX(Premissas!$D$5:$D$104,MATCH(A102&amp;"|"&amp;TEXT(C102,"yyyymmdd"),Premissas!$M$5:$M$104,0)),"Conferir período"))</f>
        <v/>
      </c>
      <c r="F102" s="22">
        <f>IF(OR(A102="",B102="",C102=""),"",IFERROR(IF(INDEX(Unidades!$F$5:$F$104,MATCH(A102&amp;"|"&amp;B102,Unidades!$H$5:$H$104,0))&lt;&gt;"Ativa","",IF(E102="Fração ideal",INDEX(Unidades!$E$5:$E$104,MATCH(A102&amp;"|"&amp;B102,Unidades!$H$5:$H$104,0))/INDEX(Premissas!$N$5:$N$104,MATCH(A102&amp;"|"&amp;TEXT(C102,"yyyymmdd"),Premissas!$M$5:$M$104,0)),IF(E102="Área",INDEX(Unidades!$D$5:$D$104,MATCH(A102&amp;"|"&amp;B102,Unidades!$H$5:$H$104,0))/INDEX(Premissas!$N$5:$N$104,MATCH(A102&amp;"|"&amp;TEXT(C102,"yyyymmdd"),Premissas!$M$5:$M$104,0)),IF(E102="Igualitário",1/INDEX(Premissas!$N$5:$N$104,MATCH(A102&amp;"|"&amp;TEXT(C102,"yyyymmdd"),Premissas!$M$5:$M$104,0)),"")))),""))</f>
        <v/>
      </c>
      <c r="G102" s="23">
        <f>IF(F102="","",IFERROR(F102*INDEX(Premissas!$C$5:$C$104,MATCH(A102&amp;"|"&amp;TEXT(C102,"yyyymmdd"),Premissas!$M$5:$M$104,0)),""))</f>
        <v/>
      </c>
      <c r="H102" s="24">
        <f>IF(OR(A102="",C102=""),"",IFERROR(INDEX(Premissas!$E$5:$E$104,MATCH(A102&amp;"|"&amp;TEXT(C102,"yyyymmdd"),Premissas!$M$5:$M$104,0)),""))</f>
        <v/>
      </c>
      <c r="I102" s="23">
        <f>IF(OR(G102="",H102=""),"",IFERROR(G102/H102,""))</f>
        <v/>
      </c>
      <c r="J102" s="35">
        <f>IF(OR(A102="",C102=""),"",IFERROR(INDEX(Premissas!$F$5:$F$104,MATCH(A102&amp;"|"&amp;TEXT(C102,"yyyymmdd"),Premissas!$M$5:$M$104,0)),""))</f>
        <v/>
      </c>
      <c r="K102" s="15" t="n"/>
      <c r="L102" s="21" t="n"/>
    </row>
    <row r="103" ht="21" customHeight="1">
      <c r="A103" s="15" t="n"/>
      <c r="B103" s="15" t="n"/>
      <c r="C103" s="33" t="n"/>
      <c r="D103" s="6">
        <f>IF(OR(A103="",B103=""),"",IFERROR(INDEX(Unidades!$C$5:$C$104,MATCH(A103&amp;"|"&amp;B103,Unidades!$H$5:$H$104,0)),"Conferir cadastro"))</f>
        <v/>
      </c>
      <c r="E103" s="6">
        <f>IF(OR(A103="",C103=""),"",IFERROR(INDEX(Premissas!$D$5:$D$104,MATCH(A103&amp;"|"&amp;TEXT(C103,"yyyymmdd"),Premissas!$M$5:$M$104,0)),"Conferir período"))</f>
        <v/>
      </c>
      <c r="F103" s="17">
        <f>IF(OR(A103="",B103="",C103=""),"",IFERROR(IF(INDEX(Unidades!$F$5:$F$104,MATCH(A103&amp;"|"&amp;B103,Unidades!$H$5:$H$104,0))&lt;&gt;"Ativa","",IF(E103="Fração ideal",INDEX(Unidades!$E$5:$E$104,MATCH(A103&amp;"|"&amp;B103,Unidades!$H$5:$H$104,0))/INDEX(Premissas!$N$5:$N$104,MATCH(A103&amp;"|"&amp;TEXT(C103,"yyyymmdd"),Premissas!$M$5:$M$104,0)),IF(E103="Área",INDEX(Unidades!$D$5:$D$104,MATCH(A103&amp;"|"&amp;B103,Unidades!$H$5:$H$104,0))/INDEX(Premissas!$N$5:$N$104,MATCH(A103&amp;"|"&amp;TEXT(C103,"yyyymmdd"),Premissas!$M$5:$M$104,0)),IF(E103="Igualitário",1/INDEX(Premissas!$N$5:$N$104,MATCH(A103&amp;"|"&amp;TEXT(C103,"yyyymmdd"),Premissas!$M$5:$M$104,0)),"")))),""))</f>
        <v/>
      </c>
      <c r="G103" s="18">
        <f>IF(F103="","",IFERROR(F103*INDEX(Premissas!$C$5:$C$104,MATCH(A103&amp;"|"&amp;TEXT(C103,"yyyymmdd"),Premissas!$M$5:$M$104,0)),""))</f>
        <v/>
      </c>
      <c r="H103" s="19">
        <f>IF(OR(A103="",C103=""),"",IFERROR(INDEX(Premissas!$E$5:$E$104,MATCH(A103&amp;"|"&amp;TEXT(C103,"yyyymmdd"),Premissas!$M$5:$M$104,0)),""))</f>
        <v/>
      </c>
      <c r="I103" s="18">
        <f>IF(OR(G103="",H103=""),"",IFERROR(G103/H103,""))</f>
        <v/>
      </c>
      <c r="J103" s="34">
        <f>IF(OR(A103="",C103=""),"",IFERROR(INDEX(Premissas!$F$5:$F$104,MATCH(A103&amp;"|"&amp;TEXT(C103,"yyyymmdd"),Premissas!$M$5:$M$104,0)),""))</f>
        <v/>
      </c>
      <c r="K103" s="15" t="n"/>
      <c r="L103" s="21" t="n"/>
    </row>
    <row r="104" ht="21" customHeight="1">
      <c r="A104" s="15" t="n"/>
      <c r="B104" s="15" t="n"/>
      <c r="C104" s="33" t="n"/>
      <c r="D104" s="10">
        <f>IF(OR(A104="",B104=""),"",IFERROR(INDEX(Unidades!$C$5:$C$104,MATCH(A104&amp;"|"&amp;B104,Unidades!$H$5:$H$104,0)),"Conferir cadastro"))</f>
        <v/>
      </c>
      <c r="E104" s="10">
        <f>IF(OR(A104="",C104=""),"",IFERROR(INDEX(Premissas!$D$5:$D$104,MATCH(A104&amp;"|"&amp;TEXT(C104,"yyyymmdd"),Premissas!$M$5:$M$104,0)),"Conferir período"))</f>
        <v/>
      </c>
      <c r="F104" s="22">
        <f>IF(OR(A104="",B104="",C104=""),"",IFERROR(IF(INDEX(Unidades!$F$5:$F$104,MATCH(A104&amp;"|"&amp;B104,Unidades!$H$5:$H$104,0))&lt;&gt;"Ativa","",IF(E104="Fração ideal",INDEX(Unidades!$E$5:$E$104,MATCH(A104&amp;"|"&amp;B104,Unidades!$H$5:$H$104,0))/INDEX(Premissas!$N$5:$N$104,MATCH(A104&amp;"|"&amp;TEXT(C104,"yyyymmdd"),Premissas!$M$5:$M$104,0)),IF(E104="Área",INDEX(Unidades!$D$5:$D$104,MATCH(A104&amp;"|"&amp;B104,Unidades!$H$5:$H$104,0))/INDEX(Premissas!$N$5:$N$104,MATCH(A104&amp;"|"&amp;TEXT(C104,"yyyymmdd"),Premissas!$M$5:$M$104,0)),IF(E104="Igualitário",1/INDEX(Premissas!$N$5:$N$104,MATCH(A104&amp;"|"&amp;TEXT(C104,"yyyymmdd"),Premissas!$M$5:$M$104,0)),"")))),""))</f>
        <v/>
      </c>
      <c r="G104" s="23">
        <f>IF(F104="","",IFERROR(F104*INDEX(Premissas!$C$5:$C$104,MATCH(A104&amp;"|"&amp;TEXT(C104,"yyyymmdd"),Premissas!$M$5:$M$104,0)),""))</f>
        <v/>
      </c>
      <c r="H104" s="24">
        <f>IF(OR(A104="",C104=""),"",IFERROR(INDEX(Premissas!$E$5:$E$104,MATCH(A104&amp;"|"&amp;TEXT(C104,"yyyymmdd"),Premissas!$M$5:$M$104,0)),""))</f>
        <v/>
      </c>
      <c r="I104" s="23">
        <f>IF(OR(G104="",H104=""),"",IFERROR(G104/H104,""))</f>
        <v/>
      </c>
      <c r="J104" s="35">
        <f>IF(OR(A104="",C104=""),"",IFERROR(INDEX(Premissas!$F$5:$F$104,MATCH(A104&amp;"|"&amp;TEXT(C104,"yyyymmdd"),Premissas!$M$5:$M$104,0)),""))</f>
        <v/>
      </c>
      <c r="K104" s="15" t="n"/>
      <c r="L104" s="21" t="n"/>
    </row>
  </sheetData>
  <autoFilter ref="A4:L104"/>
  <mergeCells count="1">
    <mergeCell ref="A1:L1"/>
  </mergeCells>
  <conditionalFormatting sqref="A5:L104">
    <cfRule type="expression" priority="1" dxfId="0">
      <formula>=AND(COUNTA($A5:$C5)&gt;0,COUNTA($A5:$C5)&lt;3)</formula>
    </cfRule>
    <cfRule type="expression" priority="2" dxfId="0">
      <formula>=AND($A5&lt;&gt;"",$B5&lt;&gt;"",$C5&lt;&gt;"",COUNTIFS($A$5:$A$104,$A5,$B$5:$B$104,$B5,$C$5:$C$104,$C5)&gt;1)</formula>
    </cfRule>
  </conditionalFormatting>
  <conditionalFormatting sqref="D5:E104">
    <cfRule type="expression" priority="3" dxfId="0">
      <formula>=OR($D5="Conferir cadastro",$E5="Conferir período")</formula>
    </cfRule>
  </conditionalFormatting>
  <conditionalFormatting sqref="K5:K104">
    <cfRule type="expression" priority="4" dxfId="1">
      <formula>=$K5="Conferido"</formula>
    </cfRule>
    <cfRule type="expression" priority="5" dxfId="2">
      <formula>=$K5="A conferir"</formula>
    </cfRule>
    <cfRule type="expression" priority="6" dxfId="0">
      <formula>=$K5="Revisar"</formula>
    </cfRule>
  </conditionalFormatting>
  <dataValidations count="2">
    <dataValidation sqref="C5:C104" showDropDown="0" showInputMessage="0" showErrorMessage="0" allowBlank="0" errorTitle="Período inválido" error="Informe um período dentro da janela de conferência." type="date" operator="between">
      <formula1>DATE(YEAR(TODAY())-1,1,1)</formula1>
      <formula2>DATE(YEAR(TODAY())+10,12,31)</formula2>
    </dataValidation>
    <dataValidation sqref="K5:K104" showDropDown="0" showInputMessage="0" showErrorMessage="0" allowBlank="0" errorTitle="Situação inválida" error="Selecione A conferir, Conferido ou Revisar." type="list">
      <formula1>"A conferir,Conferido,Revisar"</formula1>
    </dataValidation>
  </dataValidations>
  <pageMargins left="0.25" right="0.25" top="0.5" bottom="0.5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31" customWidth="1" min="3" max="3"/>
    <col width="14" customWidth="1" min="4" max="4"/>
    <col width="18" customWidth="1" min="5" max="5"/>
    <col width="13" customWidth="1" min="6" max="6"/>
    <col width="42" customWidth="1" min="7" max="7"/>
    <col hidden="1" width="13" customWidth="1" min="8" max="8"/>
  </cols>
  <sheetData>
    <row r="1" ht="28" customHeight="1">
      <c r="A1" s="1" t="inlineStr">
        <is>
          <t>Cadastro das unidades para rateio</t>
        </is>
      </c>
    </row>
    <row r="2" ht="21" customHeight="1">
      <c r="A2" s="2" t="inlineStr">
        <is>
          <t>Células amarelas são entradas editáveis; todos os dados abaixo são exemplos fictícios.</t>
        </is>
      </c>
    </row>
    <row r="3"/>
    <row r="4" ht="30" customHeight="1">
      <c r="A4" s="3" t="inlineStr">
        <is>
          <t>Condomínio</t>
        </is>
      </c>
      <c r="B4" s="3" t="inlineStr">
        <is>
          <t>Unidade</t>
        </is>
      </c>
      <c r="C4" s="3" t="inlineStr">
        <is>
          <t>Responsável</t>
        </is>
      </c>
      <c r="D4" s="3" t="inlineStr">
        <is>
          <t>Área (m²)</t>
        </is>
      </c>
      <c r="E4" s="3" t="inlineStr">
        <is>
          <t>Fração ideal (%)</t>
        </is>
      </c>
      <c r="F4" s="3" t="inlineStr">
        <is>
          <t>Situação</t>
        </is>
      </c>
      <c r="G4" s="3" t="inlineStr">
        <is>
          <t>Observações</t>
        </is>
      </c>
    </row>
    <row r="5" ht="21" customHeight="1">
      <c r="A5" s="15" t="inlineStr">
        <is>
          <t>Condomínio Fictício Jardim das Nuvens</t>
        </is>
      </c>
      <c r="B5" s="15" t="inlineStr">
        <is>
          <t>A-101</t>
        </is>
      </c>
      <c r="C5" s="15" t="inlineStr">
        <is>
          <t>Responsável fictício A-101</t>
        </is>
      </c>
      <c r="D5" s="36" t="n">
        <v>64</v>
      </c>
      <c r="E5" s="27" t="n">
        <v>0.08</v>
      </c>
      <c r="F5" s="15" t="inlineStr">
        <is>
          <t>Ativa</t>
        </is>
      </c>
      <c r="G5" s="21" t="inlineStr">
        <is>
          <t>Cadastro demonstrativo inequivocamente fictício.</t>
        </is>
      </c>
      <c r="H5">
        <f>IF(OR(A5="",B5=""),"",A5&amp;"|"&amp;B5)</f>
        <v/>
      </c>
    </row>
    <row r="6" ht="21" customHeight="1">
      <c r="A6" s="15" t="inlineStr">
        <is>
          <t>Condomínio Fictício Jardim das Nuvens</t>
        </is>
      </c>
      <c r="B6" s="15" t="inlineStr">
        <is>
          <t>A-102</t>
        </is>
      </c>
      <c r="C6" s="15" t="inlineStr">
        <is>
          <t>Responsável fictício A-102</t>
        </is>
      </c>
      <c r="D6" s="36" t="n">
        <v>68</v>
      </c>
      <c r="E6" s="27" t="n">
        <v>0.08500000000000001</v>
      </c>
      <c r="F6" s="15" t="inlineStr">
        <is>
          <t>Ativa</t>
        </is>
      </c>
      <c r="G6" s="21" t="inlineStr">
        <is>
          <t>Cadastro demonstrativo inequivocamente fictício.</t>
        </is>
      </c>
      <c r="H6">
        <f>IF(OR(A6="",B6=""),"",A6&amp;"|"&amp;B6)</f>
        <v/>
      </c>
    </row>
    <row r="7" ht="21" customHeight="1">
      <c r="A7" s="15" t="inlineStr">
        <is>
          <t>Condomínio Fictício Jardim das Nuvens</t>
        </is>
      </c>
      <c r="B7" s="15" t="inlineStr">
        <is>
          <t>B-201</t>
        </is>
      </c>
      <c r="C7" s="15" t="inlineStr">
        <is>
          <t>Responsável fictício B-201</t>
        </is>
      </c>
      <c r="D7" s="36" t="n">
        <v>72</v>
      </c>
      <c r="E7" s="27" t="n">
        <v>0.09</v>
      </c>
      <c r="F7" s="15" t="inlineStr">
        <is>
          <t>Ativa</t>
        </is>
      </c>
      <c r="G7" s="21" t="inlineStr">
        <is>
          <t>Cadastro demonstrativo inequivocamente fictício.</t>
        </is>
      </c>
      <c r="H7">
        <f>IF(OR(A7="",B7=""),"",A7&amp;"|"&amp;B7)</f>
        <v/>
      </c>
    </row>
    <row r="8" ht="21" customHeight="1">
      <c r="A8" s="15" t="inlineStr">
        <is>
          <t>Condomínio Fictício Jardim das Nuvens</t>
        </is>
      </c>
      <c r="B8" s="15" t="inlineStr">
        <is>
          <t>B-202</t>
        </is>
      </c>
      <c r="C8" s="15" t="inlineStr">
        <is>
          <t>Responsável fictício B-202</t>
        </is>
      </c>
      <c r="D8" s="36" t="n">
        <v>76</v>
      </c>
      <c r="E8" s="27" t="n">
        <v>0.095</v>
      </c>
      <c r="F8" s="15" t="inlineStr">
        <is>
          <t>Ativa</t>
        </is>
      </c>
      <c r="G8" s="21" t="inlineStr">
        <is>
          <t>Cadastro demonstrativo inequivocamente fictício.</t>
        </is>
      </c>
      <c r="H8">
        <f>IF(OR(A8="",B8=""),"",A8&amp;"|"&amp;B8)</f>
        <v/>
      </c>
    </row>
    <row r="9" ht="21" customHeight="1">
      <c r="A9" s="15" t="inlineStr">
        <is>
          <t>Condomínio Fictício Jardim das Nuvens</t>
        </is>
      </c>
      <c r="B9" s="15" t="inlineStr">
        <is>
          <t>C-301</t>
        </is>
      </c>
      <c r="C9" s="15" t="inlineStr">
        <is>
          <t>Responsável fictício C-301</t>
        </is>
      </c>
      <c r="D9" s="36" t="n">
        <v>80</v>
      </c>
      <c r="E9" s="27" t="n">
        <v>0.1</v>
      </c>
      <c r="F9" s="15" t="inlineStr">
        <is>
          <t>Ativa</t>
        </is>
      </c>
      <c r="G9" s="21" t="inlineStr">
        <is>
          <t>Cadastro demonstrativo inequivocamente fictício.</t>
        </is>
      </c>
      <c r="H9">
        <f>IF(OR(A9="",B9=""),"",A9&amp;"|"&amp;B9)</f>
        <v/>
      </c>
    </row>
    <row r="10" ht="21" customHeight="1">
      <c r="A10" s="15" t="inlineStr">
        <is>
          <t>Condomínio Fictício Jardim das Nuvens</t>
        </is>
      </c>
      <c r="B10" s="15" t="inlineStr">
        <is>
          <t>C-302</t>
        </is>
      </c>
      <c r="C10" s="15" t="inlineStr">
        <is>
          <t>Responsável fictício C-302</t>
        </is>
      </c>
      <c r="D10" s="36" t="n">
        <v>80</v>
      </c>
      <c r="E10" s="27" t="n">
        <v>0.1</v>
      </c>
      <c r="F10" s="15" t="inlineStr">
        <is>
          <t>Ativa</t>
        </is>
      </c>
      <c r="G10" s="21" t="inlineStr">
        <is>
          <t>Cadastro demonstrativo inequivocamente fictício.</t>
        </is>
      </c>
      <c r="H10">
        <f>IF(OR(A10="",B10=""),"",A10&amp;"|"&amp;B10)</f>
        <v/>
      </c>
    </row>
    <row r="11" ht="21" customHeight="1">
      <c r="A11" s="15" t="inlineStr">
        <is>
          <t>Condomínio Fictício Jardim das Nuvens</t>
        </is>
      </c>
      <c r="B11" s="15" t="inlineStr">
        <is>
          <t>D-401</t>
        </is>
      </c>
      <c r="C11" s="15" t="inlineStr">
        <is>
          <t>Responsável fictício D-401</t>
        </is>
      </c>
      <c r="D11" s="36" t="n">
        <v>84</v>
      </c>
      <c r="E11" s="27" t="n">
        <v>0.105</v>
      </c>
      <c r="F11" s="15" t="inlineStr">
        <is>
          <t>Ativa</t>
        </is>
      </c>
      <c r="G11" s="21" t="inlineStr">
        <is>
          <t>Cadastro demonstrativo inequivocamente fictício.</t>
        </is>
      </c>
      <c r="H11">
        <f>IF(OR(A11="",B11=""),"",A11&amp;"|"&amp;B11)</f>
        <v/>
      </c>
    </row>
    <row r="12" ht="21" customHeight="1">
      <c r="A12" s="15" t="inlineStr">
        <is>
          <t>Condomínio Fictício Jardim das Nuvens</t>
        </is>
      </c>
      <c r="B12" s="15" t="inlineStr">
        <is>
          <t>D-402</t>
        </is>
      </c>
      <c r="C12" s="15" t="inlineStr">
        <is>
          <t>Responsável fictício D-402</t>
        </is>
      </c>
      <c r="D12" s="36" t="n">
        <v>88</v>
      </c>
      <c r="E12" s="27" t="n">
        <v>0.11</v>
      </c>
      <c r="F12" s="15" t="inlineStr">
        <is>
          <t>Ativa</t>
        </is>
      </c>
      <c r="G12" s="21" t="inlineStr">
        <is>
          <t>Cadastro demonstrativo inequivocamente fictício.</t>
        </is>
      </c>
      <c r="H12">
        <f>IF(OR(A12="",B12=""),"",A12&amp;"|"&amp;B12)</f>
        <v/>
      </c>
    </row>
    <row r="13" ht="21" customHeight="1">
      <c r="A13" s="15" t="inlineStr">
        <is>
          <t>Condomínio Fictício Jardim das Nuvens</t>
        </is>
      </c>
      <c r="B13" s="15" t="inlineStr">
        <is>
          <t>E-501</t>
        </is>
      </c>
      <c r="C13" s="15" t="inlineStr">
        <is>
          <t>Responsável fictício E-501</t>
        </is>
      </c>
      <c r="D13" s="36" t="n">
        <v>92</v>
      </c>
      <c r="E13" s="27" t="n">
        <v>0.115</v>
      </c>
      <c r="F13" s="15" t="inlineStr">
        <is>
          <t>Ativa</t>
        </is>
      </c>
      <c r="G13" s="21" t="inlineStr">
        <is>
          <t>Cadastro demonstrativo inequivocamente fictício.</t>
        </is>
      </c>
      <c r="H13">
        <f>IF(OR(A13="",B13=""),"",A13&amp;"|"&amp;B13)</f>
        <v/>
      </c>
    </row>
    <row r="14" ht="21" customHeight="1">
      <c r="A14" s="15" t="inlineStr">
        <is>
          <t>Condomínio Fictício Jardim das Nuvens</t>
        </is>
      </c>
      <c r="B14" s="15" t="inlineStr">
        <is>
          <t>E-502</t>
        </is>
      </c>
      <c r="C14" s="15" t="inlineStr">
        <is>
          <t>Responsável fictício E-502</t>
        </is>
      </c>
      <c r="D14" s="36" t="n">
        <v>96</v>
      </c>
      <c r="E14" s="27" t="n">
        <v>0.12</v>
      </c>
      <c r="F14" s="15" t="inlineStr">
        <is>
          <t>Ativa</t>
        </is>
      </c>
      <c r="G14" s="21" t="inlineStr">
        <is>
          <t>Cadastro demonstrativo inequivocamente fictício.</t>
        </is>
      </c>
      <c r="H14">
        <f>IF(OR(A14="",B14=""),"",A14&amp;"|"&amp;B14)</f>
        <v/>
      </c>
    </row>
    <row r="15" ht="21" customHeight="1">
      <c r="A15" s="15" t="n"/>
      <c r="B15" s="15" t="n"/>
      <c r="C15" s="15" t="n"/>
      <c r="D15" s="36" t="n"/>
      <c r="E15" s="27" t="n"/>
      <c r="F15" s="15" t="n"/>
      <c r="G15" s="21" t="n"/>
      <c r="H15">
        <f>IF(OR(A15="",B15=""),"",A15&amp;"|"&amp;B15)</f>
        <v/>
      </c>
    </row>
    <row r="16" ht="21" customHeight="1">
      <c r="A16" s="15" t="n"/>
      <c r="B16" s="15" t="n"/>
      <c r="C16" s="15" t="n"/>
      <c r="D16" s="36" t="n"/>
      <c r="E16" s="27" t="n"/>
      <c r="F16" s="15" t="n"/>
      <c r="G16" s="21" t="n"/>
      <c r="H16">
        <f>IF(OR(A16="",B16=""),"",A16&amp;"|"&amp;B16)</f>
        <v/>
      </c>
    </row>
    <row r="17" ht="21" customHeight="1">
      <c r="A17" s="15" t="n"/>
      <c r="B17" s="15" t="n"/>
      <c r="C17" s="15" t="n"/>
      <c r="D17" s="36" t="n"/>
      <c r="E17" s="27" t="n"/>
      <c r="F17" s="15" t="n"/>
      <c r="G17" s="21" t="n"/>
      <c r="H17">
        <f>IF(OR(A17="",B17=""),"",A17&amp;"|"&amp;B17)</f>
        <v/>
      </c>
    </row>
    <row r="18" ht="21" customHeight="1">
      <c r="A18" s="15" t="n"/>
      <c r="B18" s="15" t="n"/>
      <c r="C18" s="15" t="n"/>
      <c r="D18" s="36" t="n"/>
      <c r="E18" s="27" t="n"/>
      <c r="F18" s="15" t="n"/>
      <c r="G18" s="21" t="n"/>
      <c r="H18">
        <f>IF(OR(A18="",B18=""),"",A18&amp;"|"&amp;B18)</f>
        <v/>
      </c>
    </row>
    <row r="19" ht="21" customHeight="1">
      <c r="A19" s="15" t="n"/>
      <c r="B19" s="15" t="n"/>
      <c r="C19" s="15" t="n"/>
      <c r="D19" s="36" t="n"/>
      <c r="E19" s="27" t="n"/>
      <c r="F19" s="15" t="n"/>
      <c r="G19" s="21" t="n"/>
      <c r="H19">
        <f>IF(OR(A19="",B19=""),"",A19&amp;"|"&amp;B19)</f>
        <v/>
      </c>
    </row>
    <row r="20" ht="21" customHeight="1">
      <c r="A20" s="15" t="n"/>
      <c r="B20" s="15" t="n"/>
      <c r="C20" s="15" t="n"/>
      <c r="D20" s="36" t="n"/>
      <c r="E20" s="27" t="n"/>
      <c r="F20" s="15" t="n"/>
      <c r="G20" s="21" t="n"/>
      <c r="H20">
        <f>IF(OR(A20="",B20=""),"",A20&amp;"|"&amp;B20)</f>
        <v/>
      </c>
    </row>
    <row r="21" ht="21" customHeight="1">
      <c r="A21" s="15" t="n"/>
      <c r="B21" s="15" t="n"/>
      <c r="C21" s="15" t="n"/>
      <c r="D21" s="36" t="n"/>
      <c r="E21" s="27" t="n"/>
      <c r="F21" s="15" t="n"/>
      <c r="G21" s="21" t="n"/>
      <c r="H21">
        <f>IF(OR(A21="",B21=""),"",A21&amp;"|"&amp;B21)</f>
        <v/>
      </c>
    </row>
    <row r="22" ht="21" customHeight="1">
      <c r="A22" s="15" t="n"/>
      <c r="B22" s="15" t="n"/>
      <c r="C22" s="15" t="n"/>
      <c r="D22" s="36" t="n"/>
      <c r="E22" s="27" t="n"/>
      <c r="F22" s="15" t="n"/>
      <c r="G22" s="21" t="n"/>
      <c r="H22">
        <f>IF(OR(A22="",B22=""),"",A22&amp;"|"&amp;B22)</f>
        <v/>
      </c>
    </row>
    <row r="23" ht="21" customHeight="1">
      <c r="A23" s="15" t="n"/>
      <c r="B23" s="15" t="n"/>
      <c r="C23" s="15" t="n"/>
      <c r="D23" s="36" t="n"/>
      <c r="E23" s="27" t="n"/>
      <c r="F23" s="15" t="n"/>
      <c r="G23" s="21" t="n"/>
      <c r="H23">
        <f>IF(OR(A23="",B23=""),"",A23&amp;"|"&amp;B23)</f>
        <v/>
      </c>
    </row>
    <row r="24" ht="21" customHeight="1">
      <c r="A24" s="15" t="n"/>
      <c r="B24" s="15" t="n"/>
      <c r="C24" s="15" t="n"/>
      <c r="D24" s="36" t="n"/>
      <c r="E24" s="27" t="n"/>
      <c r="F24" s="15" t="n"/>
      <c r="G24" s="21" t="n"/>
      <c r="H24">
        <f>IF(OR(A24="",B24=""),"",A24&amp;"|"&amp;B24)</f>
        <v/>
      </c>
    </row>
    <row r="25" ht="21" customHeight="1">
      <c r="A25" s="15" t="n"/>
      <c r="B25" s="15" t="n"/>
      <c r="C25" s="15" t="n"/>
      <c r="D25" s="36" t="n"/>
      <c r="E25" s="27" t="n"/>
      <c r="F25" s="15" t="n"/>
      <c r="G25" s="21" t="n"/>
      <c r="H25">
        <f>IF(OR(A25="",B25=""),"",A25&amp;"|"&amp;B25)</f>
        <v/>
      </c>
    </row>
    <row r="26" ht="21" customHeight="1">
      <c r="A26" s="15" t="n"/>
      <c r="B26" s="15" t="n"/>
      <c r="C26" s="15" t="n"/>
      <c r="D26" s="36" t="n"/>
      <c r="E26" s="27" t="n"/>
      <c r="F26" s="15" t="n"/>
      <c r="G26" s="21" t="n"/>
      <c r="H26">
        <f>IF(OR(A26="",B26=""),"",A26&amp;"|"&amp;B26)</f>
        <v/>
      </c>
    </row>
    <row r="27" ht="21" customHeight="1">
      <c r="A27" s="15" t="n"/>
      <c r="B27" s="15" t="n"/>
      <c r="C27" s="15" t="n"/>
      <c r="D27" s="36" t="n"/>
      <c r="E27" s="27" t="n"/>
      <c r="F27" s="15" t="n"/>
      <c r="G27" s="21" t="n"/>
      <c r="H27">
        <f>IF(OR(A27="",B27=""),"",A27&amp;"|"&amp;B27)</f>
        <v/>
      </c>
    </row>
    <row r="28" ht="21" customHeight="1">
      <c r="A28" s="15" t="n"/>
      <c r="B28" s="15" t="n"/>
      <c r="C28" s="15" t="n"/>
      <c r="D28" s="36" t="n"/>
      <c r="E28" s="27" t="n"/>
      <c r="F28" s="15" t="n"/>
      <c r="G28" s="21" t="n"/>
      <c r="H28">
        <f>IF(OR(A28="",B28=""),"",A28&amp;"|"&amp;B28)</f>
        <v/>
      </c>
    </row>
    <row r="29" ht="21" customHeight="1">
      <c r="A29" s="15" t="n"/>
      <c r="B29" s="15" t="n"/>
      <c r="C29" s="15" t="n"/>
      <c r="D29" s="36" t="n"/>
      <c r="E29" s="27" t="n"/>
      <c r="F29" s="15" t="n"/>
      <c r="G29" s="21" t="n"/>
      <c r="H29">
        <f>IF(OR(A29="",B29=""),"",A29&amp;"|"&amp;B29)</f>
        <v/>
      </c>
    </row>
    <row r="30" ht="21" customHeight="1">
      <c r="A30" s="15" t="n"/>
      <c r="B30" s="15" t="n"/>
      <c r="C30" s="15" t="n"/>
      <c r="D30" s="36" t="n"/>
      <c r="E30" s="27" t="n"/>
      <c r="F30" s="15" t="n"/>
      <c r="G30" s="21" t="n"/>
      <c r="H30">
        <f>IF(OR(A30="",B30=""),"",A30&amp;"|"&amp;B30)</f>
        <v/>
      </c>
    </row>
    <row r="31" ht="21" customHeight="1">
      <c r="A31" s="15" t="n"/>
      <c r="B31" s="15" t="n"/>
      <c r="C31" s="15" t="n"/>
      <c r="D31" s="36" t="n"/>
      <c r="E31" s="27" t="n"/>
      <c r="F31" s="15" t="n"/>
      <c r="G31" s="21" t="n"/>
      <c r="H31">
        <f>IF(OR(A31="",B31=""),"",A31&amp;"|"&amp;B31)</f>
        <v/>
      </c>
    </row>
    <row r="32" ht="21" customHeight="1">
      <c r="A32" s="15" t="n"/>
      <c r="B32" s="15" t="n"/>
      <c r="C32" s="15" t="n"/>
      <c r="D32" s="36" t="n"/>
      <c r="E32" s="27" t="n"/>
      <c r="F32" s="15" t="n"/>
      <c r="G32" s="21" t="n"/>
      <c r="H32">
        <f>IF(OR(A32="",B32=""),"",A32&amp;"|"&amp;B32)</f>
        <v/>
      </c>
    </row>
    <row r="33" ht="21" customHeight="1">
      <c r="A33" s="15" t="n"/>
      <c r="B33" s="15" t="n"/>
      <c r="C33" s="15" t="n"/>
      <c r="D33" s="36" t="n"/>
      <c r="E33" s="27" t="n"/>
      <c r="F33" s="15" t="n"/>
      <c r="G33" s="21" t="n"/>
      <c r="H33">
        <f>IF(OR(A33="",B33=""),"",A33&amp;"|"&amp;B33)</f>
        <v/>
      </c>
    </row>
    <row r="34" ht="21" customHeight="1">
      <c r="A34" s="15" t="n"/>
      <c r="B34" s="15" t="n"/>
      <c r="C34" s="15" t="n"/>
      <c r="D34" s="36" t="n"/>
      <c r="E34" s="27" t="n"/>
      <c r="F34" s="15" t="n"/>
      <c r="G34" s="21" t="n"/>
      <c r="H34">
        <f>IF(OR(A34="",B34=""),"",A34&amp;"|"&amp;B34)</f>
        <v/>
      </c>
    </row>
    <row r="35" ht="21" customHeight="1">
      <c r="A35" s="15" t="n"/>
      <c r="B35" s="15" t="n"/>
      <c r="C35" s="15" t="n"/>
      <c r="D35" s="36" t="n"/>
      <c r="E35" s="27" t="n"/>
      <c r="F35" s="15" t="n"/>
      <c r="G35" s="21" t="n"/>
      <c r="H35">
        <f>IF(OR(A35="",B35=""),"",A35&amp;"|"&amp;B35)</f>
        <v/>
      </c>
    </row>
    <row r="36" ht="21" customHeight="1">
      <c r="A36" s="15" t="n"/>
      <c r="B36" s="15" t="n"/>
      <c r="C36" s="15" t="n"/>
      <c r="D36" s="36" t="n"/>
      <c r="E36" s="27" t="n"/>
      <c r="F36" s="15" t="n"/>
      <c r="G36" s="21" t="n"/>
      <c r="H36">
        <f>IF(OR(A36="",B36=""),"",A36&amp;"|"&amp;B36)</f>
        <v/>
      </c>
    </row>
    <row r="37" ht="21" customHeight="1">
      <c r="A37" s="15" t="n"/>
      <c r="B37" s="15" t="n"/>
      <c r="C37" s="15" t="n"/>
      <c r="D37" s="36" t="n"/>
      <c r="E37" s="27" t="n"/>
      <c r="F37" s="15" t="n"/>
      <c r="G37" s="21" t="n"/>
      <c r="H37">
        <f>IF(OR(A37="",B37=""),"",A37&amp;"|"&amp;B37)</f>
        <v/>
      </c>
    </row>
    <row r="38" ht="21" customHeight="1">
      <c r="A38" s="15" t="n"/>
      <c r="B38" s="15" t="n"/>
      <c r="C38" s="15" t="n"/>
      <c r="D38" s="36" t="n"/>
      <c r="E38" s="27" t="n"/>
      <c r="F38" s="15" t="n"/>
      <c r="G38" s="21" t="n"/>
      <c r="H38">
        <f>IF(OR(A38="",B38=""),"",A38&amp;"|"&amp;B38)</f>
        <v/>
      </c>
    </row>
    <row r="39" ht="21" customHeight="1">
      <c r="A39" s="15" t="n"/>
      <c r="B39" s="15" t="n"/>
      <c r="C39" s="15" t="n"/>
      <c r="D39" s="36" t="n"/>
      <c r="E39" s="27" t="n"/>
      <c r="F39" s="15" t="n"/>
      <c r="G39" s="21" t="n"/>
      <c r="H39">
        <f>IF(OR(A39="",B39=""),"",A39&amp;"|"&amp;B39)</f>
        <v/>
      </c>
    </row>
    <row r="40" ht="21" customHeight="1">
      <c r="A40" s="15" t="n"/>
      <c r="B40" s="15" t="n"/>
      <c r="C40" s="15" t="n"/>
      <c r="D40" s="36" t="n"/>
      <c r="E40" s="27" t="n"/>
      <c r="F40" s="15" t="n"/>
      <c r="G40" s="21" t="n"/>
      <c r="H40">
        <f>IF(OR(A40="",B40=""),"",A40&amp;"|"&amp;B40)</f>
        <v/>
      </c>
    </row>
    <row r="41" ht="21" customHeight="1">
      <c r="A41" s="15" t="n"/>
      <c r="B41" s="15" t="n"/>
      <c r="C41" s="15" t="n"/>
      <c r="D41" s="36" t="n"/>
      <c r="E41" s="27" t="n"/>
      <c r="F41" s="15" t="n"/>
      <c r="G41" s="21" t="n"/>
      <c r="H41">
        <f>IF(OR(A41="",B41=""),"",A41&amp;"|"&amp;B41)</f>
        <v/>
      </c>
    </row>
    <row r="42" ht="21" customHeight="1">
      <c r="A42" s="15" t="n"/>
      <c r="B42" s="15" t="n"/>
      <c r="C42" s="15" t="n"/>
      <c r="D42" s="36" t="n"/>
      <c r="E42" s="27" t="n"/>
      <c r="F42" s="15" t="n"/>
      <c r="G42" s="21" t="n"/>
      <c r="H42">
        <f>IF(OR(A42="",B42=""),"",A42&amp;"|"&amp;B42)</f>
        <v/>
      </c>
    </row>
    <row r="43" ht="21" customHeight="1">
      <c r="A43" s="15" t="n"/>
      <c r="B43" s="15" t="n"/>
      <c r="C43" s="15" t="n"/>
      <c r="D43" s="36" t="n"/>
      <c r="E43" s="27" t="n"/>
      <c r="F43" s="15" t="n"/>
      <c r="G43" s="21" t="n"/>
      <c r="H43">
        <f>IF(OR(A43="",B43=""),"",A43&amp;"|"&amp;B43)</f>
        <v/>
      </c>
    </row>
    <row r="44" ht="21" customHeight="1">
      <c r="A44" s="15" t="n"/>
      <c r="B44" s="15" t="n"/>
      <c r="C44" s="15" t="n"/>
      <c r="D44" s="36" t="n"/>
      <c r="E44" s="27" t="n"/>
      <c r="F44" s="15" t="n"/>
      <c r="G44" s="21" t="n"/>
      <c r="H44">
        <f>IF(OR(A44="",B44=""),"",A44&amp;"|"&amp;B44)</f>
        <v/>
      </c>
    </row>
    <row r="45" ht="21" customHeight="1">
      <c r="A45" s="15" t="n"/>
      <c r="B45" s="15" t="n"/>
      <c r="C45" s="15" t="n"/>
      <c r="D45" s="36" t="n"/>
      <c r="E45" s="27" t="n"/>
      <c r="F45" s="15" t="n"/>
      <c r="G45" s="21" t="n"/>
      <c r="H45">
        <f>IF(OR(A45="",B45=""),"",A45&amp;"|"&amp;B45)</f>
        <v/>
      </c>
    </row>
    <row r="46" ht="21" customHeight="1">
      <c r="A46" s="15" t="n"/>
      <c r="B46" s="15" t="n"/>
      <c r="C46" s="15" t="n"/>
      <c r="D46" s="36" t="n"/>
      <c r="E46" s="27" t="n"/>
      <c r="F46" s="15" t="n"/>
      <c r="G46" s="21" t="n"/>
      <c r="H46">
        <f>IF(OR(A46="",B46=""),"",A46&amp;"|"&amp;B46)</f>
        <v/>
      </c>
    </row>
    <row r="47" ht="21" customHeight="1">
      <c r="A47" s="15" t="n"/>
      <c r="B47" s="15" t="n"/>
      <c r="C47" s="15" t="n"/>
      <c r="D47" s="36" t="n"/>
      <c r="E47" s="27" t="n"/>
      <c r="F47" s="15" t="n"/>
      <c r="G47" s="21" t="n"/>
      <c r="H47">
        <f>IF(OR(A47="",B47=""),"",A47&amp;"|"&amp;B47)</f>
        <v/>
      </c>
    </row>
    <row r="48" ht="21" customHeight="1">
      <c r="A48" s="15" t="n"/>
      <c r="B48" s="15" t="n"/>
      <c r="C48" s="15" t="n"/>
      <c r="D48" s="36" t="n"/>
      <c r="E48" s="27" t="n"/>
      <c r="F48" s="15" t="n"/>
      <c r="G48" s="21" t="n"/>
      <c r="H48">
        <f>IF(OR(A48="",B48=""),"",A48&amp;"|"&amp;B48)</f>
        <v/>
      </c>
    </row>
    <row r="49" ht="21" customHeight="1">
      <c r="A49" s="15" t="n"/>
      <c r="B49" s="15" t="n"/>
      <c r="C49" s="15" t="n"/>
      <c r="D49" s="36" t="n"/>
      <c r="E49" s="27" t="n"/>
      <c r="F49" s="15" t="n"/>
      <c r="G49" s="21" t="n"/>
      <c r="H49">
        <f>IF(OR(A49="",B49=""),"",A49&amp;"|"&amp;B49)</f>
        <v/>
      </c>
    </row>
    <row r="50" ht="21" customHeight="1">
      <c r="A50" s="15" t="n"/>
      <c r="B50" s="15" t="n"/>
      <c r="C50" s="15" t="n"/>
      <c r="D50" s="36" t="n"/>
      <c r="E50" s="27" t="n"/>
      <c r="F50" s="15" t="n"/>
      <c r="G50" s="21" t="n"/>
      <c r="H50">
        <f>IF(OR(A50="",B50=""),"",A50&amp;"|"&amp;B50)</f>
        <v/>
      </c>
    </row>
    <row r="51" ht="21" customHeight="1">
      <c r="A51" s="15" t="n"/>
      <c r="B51" s="15" t="n"/>
      <c r="C51" s="15" t="n"/>
      <c r="D51" s="36" t="n"/>
      <c r="E51" s="27" t="n"/>
      <c r="F51" s="15" t="n"/>
      <c r="G51" s="21" t="n"/>
      <c r="H51">
        <f>IF(OR(A51="",B51=""),"",A51&amp;"|"&amp;B51)</f>
        <v/>
      </c>
    </row>
    <row r="52" ht="21" customHeight="1">
      <c r="A52" s="15" t="n"/>
      <c r="B52" s="15" t="n"/>
      <c r="C52" s="15" t="n"/>
      <c r="D52" s="36" t="n"/>
      <c r="E52" s="27" t="n"/>
      <c r="F52" s="15" t="n"/>
      <c r="G52" s="21" t="n"/>
      <c r="H52">
        <f>IF(OR(A52="",B52=""),"",A52&amp;"|"&amp;B52)</f>
        <v/>
      </c>
    </row>
    <row r="53" ht="21" customHeight="1">
      <c r="A53" s="15" t="n"/>
      <c r="B53" s="15" t="n"/>
      <c r="C53" s="15" t="n"/>
      <c r="D53" s="36" t="n"/>
      <c r="E53" s="27" t="n"/>
      <c r="F53" s="15" t="n"/>
      <c r="G53" s="21" t="n"/>
      <c r="H53">
        <f>IF(OR(A53="",B53=""),"",A53&amp;"|"&amp;B53)</f>
        <v/>
      </c>
    </row>
    <row r="54" ht="21" customHeight="1">
      <c r="A54" s="15" t="n"/>
      <c r="B54" s="15" t="n"/>
      <c r="C54" s="15" t="n"/>
      <c r="D54" s="36" t="n"/>
      <c r="E54" s="27" t="n"/>
      <c r="F54" s="15" t="n"/>
      <c r="G54" s="21" t="n"/>
      <c r="H54">
        <f>IF(OR(A54="",B54=""),"",A54&amp;"|"&amp;B54)</f>
        <v/>
      </c>
    </row>
    <row r="55" ht="21" customHeight="1">
      <c r="A55" s="15" t="n"/>
      <c r="B55" s="15" t="n"/>
      <c r="C55" s="15" t="n"/>
      <c r="D55" s="36" t="n"/>
      <c r="E55" s="27" t="n"/>
      <c r="F55" s="15" t="n"/>
      <c r="G55" s="21" t="n"/>
      <c r="H55">
        <f>IF(OR(A55="",B55=""),"",A55&amp;"|"&amp;B55)</f>
        <v/>
      </c>
    </row>
    <row r="56" ht="21" customHeight="1">
      <c r="A56" s="15" t="n"/>
      <c r="B56" s="15" t="n"/>
      <c r="C56" s="15" t="n"/>
      <c r="D56" s="36" t="n"/>
      <c r="E56" s="27" t="n"/>
      <c r="F56" s="15" t="n"/>
      <c r="G56" s="21" t="n"/>
      <c r="H56">
        <f>IF(OR(A56="",B56=""),"",A56&amp;"|"&amp;B56)</f>
        <v/>
      </c>
    </row>
    <row r="57" ht="21" customHeight="1">
      <c r="A57" s="15" t="n"/>
      <c r="B57" s="15" t="n"/>
      <c r="C57" s="15" t="n"/>
      <c r="D57" s="36" t="n"/>
      <c r="E57" s="27" t="n"/>
      <c r="F57" s="15" t="n"/>
      <c r="G57" s="21" t="n"/>
      <c r="H57">
        <f>IF(OR(A57="",B57=""),"",A57&amp;"|"&amp;B57)</f>
        <v/>
      </c>
    </row>
    <row r="58" ht="21" customHeight="1">
      <c r="A58" s="15" t="n"/>
      <c r="B58" s="15" t="n"/>
      <c r="C58" s="15" t="n"/>
      <c r="D58" s="36" t="n"/>
      <c r="E58" s="27" t="n"/>
      <c r="F58" s="15" t="n"/>
      <c r="G58" s="21" t="n"/>
      <c r="H58">
        <f>IF(OR(A58="",B58=""),"",A58&amp;"|"&amp;B58)</f>
        <v/>
      </c>
    </row>
    <row r="59" ht="21" customHeight="1">
      <c r="A59" s="15" t="n"/>
      <c r="B59" s="15" t="n"/>
      <c r="C59" s="15" t="n"/>
      <c r="D59" s="36" t="n"/>
      <c r="E59" s="27" t="n"/>
      <c r="F59" s="15" t="n"/>
      <c r="G59" s="21" t="n"/>
      <c r="H59">
        <f>IF(OR(A59="",B59=""),"",A59&amp;"|"&amp;B59)</f>
        <v/>
      </c>
    </row>
    <row r="60" ht="21" customHeight="1">
      <c r="A60" s="15" t="n"/>
      <c r="B60" s="15" t="n"/>
      <c r="C60" s="15" t="n"/>
      <c r="D60" s="36" t="n"/>
      <c r="E60" s="27" t="n"/>
      <c r="F60" s="15" t="n"/>
      <c r="G60" s="21" t="n"/>
      <c r="H60">
        <f>IF(OR(A60="",B60=""),"",A60&amp;"|"&amp;B60)</f>
        <v/>
      </c>
    </row>
    <row r="61" ht="21" customHeight="1">
      <c r="A61" s="15" t="n"/>
      <c r="B61" s="15" t="n"/>
      <c r="C61" s="15" t="n"/>
      <c r="D61" s="36" t="n"/>
      <c r="E61" s="27" t="n"/>
      <c r="F61" s="15" t="n"/>
      <c r="G61" s="21" t="n"/>
      <c r="H61">
        <f>IF(OR(A61="",B61=""),"",A61&amp;"|"&amp;B61)</f>
        <v/>
      </c>
    </row>
    <row r="62" ht="21" customHeight="1">
      <c r="A62" s="15" t="n"/>
      <c r="B62" s="15" t="n"/>
      <c r="C62" s="15" t="n"/>
      <c r="D62" s="36" t="n"/>
      <c r="E62" s="27" t="n"/>
      <c r="F62" s="15" t="n"/>
      <c r="G62" s="21" t="n"/>
      <c r="H62">
        <f>IF(OR(A62="",B62=""),"",A62&amp;"|"&amp;B62)</f>
        <v/>
      </c>
    </row>
    <row r="63" ht="21" customHeight="1">
      <c r="A63" s="15" t="n"/>
      <c r="B63" s="15" t="n"/>
      <c r="C63" s="15" t="n"/>
      <c r="D63" s="36" t="n"/>
      <c r="E63" s="27" t="n"/>
      <c r="F63" s="15" t="n"/>
      <c r="G63" s="21" t="n"/>
      <c r="H63">
        <f>IF(OR(A63="",B63=""),"",A63&amp;"|"&amp;B63)</f>
        <v/>
      </c>
    </row>
    <row r="64" ht="21" customHeight="1">
      <c r="A64" s="15" t="n"/>
      <c r="B64" s="15" t="n"/>
      <c r="C64" s="15" t="n"/>
      <c r="D64" s="36" t="n"/>
      <c r="E64" s="27" t="n"/>
      <c r="F64" s="15" t="n"/>
      <c r="G64" s="21" t="n"/>
      <c r="H64">
        <f>IF(OR(A64="",B64=""),"",A64&amp;"|"&amp;B64)</f>
        <v/>
      </c>
    </row>
    <row r="65" ht="21" customHeight="1">
      <c r="A65" s="15" t="n"/>
      <c r="B65" s="15" t="n"/>
      <c r="C65" s="15" t="n"/>
      <c r="D65" s="36" t="n"/>
      <c r="E65" s="27" t="n"/>
      <c r="F65" s="15" t="n"/>
      <c r="G65" s="21" t="n"/>
      <c r="H65">
        <f>IF(OR(A65="",B65=""),"",A65&amp;"|"&amp;B65)</f>
        <v/>
      </c>
    </row>
    <row r="66" ht="21" customHeight="1">
      <c r="A66" s="15" t="n"/>
      <c r="B66" s="15" t="n"/>
      <c r="C66" s="15" t="n"/>
      <c r="D66" s="36" t="n"/>
      <c r="E66" s="27" t="n"/>
      <c r="F66" s="15" t="n"/>
      <c r="G66" s="21" t="n"/>
      <c r="H66">
        <f>IF(OR(A66="",B66=""),"",A66&amp;"|"&amp;B66)</f>
        <v/>
      </c>
    </row>
    <row r="67" ht="21" customHeight="1">
      <c r="A67" s="15" t="n"/>
      <c r="B67" s="15" t="n"/>
      <c r="C67" s="15" t="n"/>
      <c r="D67" s="36" t="n"/>
      <c r="E67" s="27" t="n"/>
      <c r="F67" s="15" t="n"/>
      <c r="G67" s="21" t="n"/>
      <c r="H67">
        <f>IF(OR(A67="",B67=""),"",A67&amp;"|"&amp;B67)</f>
        <v/>
      </c>
    </row>
    <row r="68" ht="21" customHeight="1">
      <c r="A68" s="15" t="n"/>
      <c r="B68" s="15" t="n"/>
      <c r="C68" s="15" t="n"/>
      <c r="D68" s="36" t="n"/>
      <c r="E68" s="27" t="n"/>
      <c r="F68" s="15" t="n"/>
      <c r="G68" s="21" t="n"/>
      <c r="H68">
        <f>IF(OR(A68="",B68=""),"",A68&amp;"|"&amp;B68)</f>
        <v/>
      </c>
    </row>
    <row r="69" ht="21" customHeight="1">
      <c r="A69" s="15" t="n"/>
      <c r="B69" s="15" t="n"/>
      <c r="C69" s="15" t="n"/>
      <c r="D69" s="36" t="n"/>
      <c r="E69" s="27" t="n"/>
      <c r="F69" s="15" t="n"/>
      <c r="G69" s="21" t="n"/>
      <c r="H69">
        <f>IF(OR(A69="",B69=""),"",A69&amp;"|"&amp;B69)</f>
        <v/>
      </c>
    </row>
    <row r="70" ht="21" customHeight="1">
      <c r="A70" s="15" t="n"/>
      <c r="B70" s="15" t="n"/>
      <c r="C70" s="15" t="n"/>
      <c r="D70" s="36" t="n"/>
      <c r="E70" s="27" t="n"/>
      <c r="F70" s="15" t="n"/>
      <c r="G70" s="21" t="n"/>
      <c r="H70">
        <f>IF(OR(A70="",B70=""),"",A70&amp;"|"&amp;B70)</f>
        <v/>
      </c>
    </row>
    <row r="71" ht="21" customHeight="1">
      <c r="A71" s="15" t="n"/>
      <c r="B71" s="15" t="n"/>
      <c r="C71" s="15" t="n"/>
      <c r="D71" s="36" t="n"/>
      <c r="E71" s="27" t="n"/>
      <c r="F71" s="15" t="n"/>
      <c r="G71" s="21" t="n"/>
      <c r="H71">
        <f>IF(OR(A71="",B71=""),"",A71&amp;"|"&amp;B71)</f>
        <v/>
      </c>
    </row>
    <row r="72" ht="21" customHeight="1">
      <c r="A72" s="15" t="n"/>
      <c r="B72" s="15" t="n"/>
      <c r="C72" s="15" t="n"/>
      <c r="D72" s="36" t="n"/>
      <c r="E72" s="27" t="n"/>
      <c r="F72" s="15" t="n"/>
      <c r="G72" s="21" t="n"/>
      <c r="H72">
        <f>IF(OR(A72="",B72=""),"",A72&amp;"|"&amp;B72)</f>
        <v/>
      </c>
    </row>
    <row r="73" ht="21" customHeight="1">
      <c r="A73" s="15" t="n"/>
      <c r="B73" s="15" t="n"/>
      <c r="C73" s="15" t="n"/>
      <c r="D73" s="36" t="n"/>
      <c r="E73" s="27" t="n"/>
      <c r="F73" s="15" t="n"/>
      <c r="G73" s="21" t="n"/>
      <c r="H73">
        <f>IF(OR(A73="",B73=""),"",A73&amp;"|"&amp;B73)</f>
        <v/>
      </c>
    </row>
    <row r="74" ht="21" customHeight="1">
      <c r="A74" s="15" t="n"/>
      <c r="B74" s="15" t="n"/>
      <c r="C74" s="15" t="n"/>
      <c r="D74" s="36" t="n"/>
      <c r="E74" s="27" t="n"/>
      <c r="F74" s="15" t="n"/>
      <c r="G74" s="21" t="n"/>
      <c r="H74">
        <f>IF(OR(A74="",B74=""),"",A74&amp;"|"&amp;B74)</f>
        <v/>
      </c>
    </row>
    <row r="75" ht="21" customHeight="1">
      <c r="A75" s="15" t="n"/>
      <c r="B75" s="15" t="n"/>
      <c r="C75" s="15" t="n"/>
      <c r="D75" s="36" t="n"/>
      <c r="E75" s="27" t="n"/>
      <c r="F75" s="15" t="n"/>
      <c r="G75" s="21" t="n"/>
      <c r="H75">
        <f>IF(OR(A75="",B75=""),"",A75&amp;"|"&amp;B75)</f>
        <v/>
      </c>
    </row>
    <row r="76" ht="21" customHeight="1">
      <c r="A76" s="15" t="n"/>
      <c r="B76" s="15" t="n"/>
      <c r="C76" s="15" t="n"/>
      <c r="D76" s="36" t="n"/>
      <c r="E76" s="27" t="n"/>
      <c r="F76" s="15" t="n"/>
      <c r="G76" s="21" t="n"/>
      <c r="H76">
        <f>IF(OR(A76="",B76=""),"",A76&amp;"|"&amp;B76)</f>
        <v/>
      </c>
    </row>
    <row r="77" ht="21" customHeight="1">
      <c r="A77" s="15" t="n"/>
      <c r="B77" s="15" t="n"/>
      <c r="C77" s="15" t="n"/>
      <c r="D77" s="36" t="n"/>
      <c r="E77" s="27" t="n"/>
      <c r="F77" s="15" t="n"/>
      <c r="G77" s="21" t="n"/>
      <c r="H77">
        <f>IF(OR(A77="",B77=""),"",A77&amp;"|"&amp;B77)</f>
        <v/>
      </c>
    </row>
    <row r="78" ht="21" customHeight="1">
      <c r="A78" s="15" t="n"/>
      <c r="B78" s="15" t="n"/>
      <c r="C78" s="15" t="n"/>
      <c r="D78" s="36" t="n"/>
      <c r="E78" s="27" t="n"/>
      <c r="F78" s="15" t="n"/>
      <c r="G78" s="21" t="n"/>
      <c r="H78">
        <f>IF(OR(A78="",B78=""),"",A78&amp;"|"&amp;B78)</f>
        <v/>
      </c>
    </row>
    <row r="79" ht="21" customHeight="1">
      <c r="A79" s="15" t="n"/>
      <c r="B79" s="15" t="n"/>
      <c r="C79" s="15" t="n"/>
      <c r="D79" s="36" t="n"/>
      <c r="E79" s="27" t="n"/>
      <c r="F79" s="15" t="n"/>
      <c r="G79" s="21" t="n"/>
      <c r="H79">
        <f>IF(OR(A79="",B79=""),"",A79&amp;"|"&amp;B79)</f>
        <v/>
      </c>
    </row>
    <row r="80" ht="21" customHeight="1">
      <c r="A80" s="15" t="n"/>
      <c r="B80" s="15" t="n"/>
      <c r="C80" s="15" t="n"/>
      <c r="D80" s="36" t="n"/>
      <c r="E80" s="27" t="n"/>
      <c r="F80" s="15" t="n"/>
      <c r="G80" s="21" t="n"/>
      <c r="H80">
        <f>IF(OR(A80="",B80=""),"",A80&amp;"|"&amp;B80)</f>
        <v/>
      </c>
    </row>
    <row r="81" ht="21" customHeight="1">
      <c r="A81" s="15" t="n"/>
      <c r="B81" s="15" t="n"/>
      <c r="C81" s="15" t="n"/>
      <c r="D81" s="36" t="n"/>
      <c r="E81" s="27" t="n"/>
      <c r="F81" s="15" t="n"/>
      <c r="G81" s="21" t="n"/>
      <c r="H81">
        <f>IF(OR(A81="",B81=""),"",A81&amp;"|"&amp;B81)</f>
        <v/>
      </c>
    </row>
    <row r="82" ht="21" customHeight="1">
      <c r="A82" s="15" t="n"/>
      <c r="B82" s="15" t="n"/>
      <c r="C82" s="15" t="n"/>
      <c r="D82" s="36" t="n"/>
      <c r="E82" s="27" t="n"/>
      <c r="F82" s="15" t="n"/>
      <c r="G82" s="21" t="n"/>
      <c r="H82">
        <f>IF(OR(A82="",B82=""),"",A82&amp;"|"&amp;B82)</f>
        <v/>
      </c>
    </row>
    <row r="83" ht="21" customHeight="1">
      <c r="A83" s="15" t="n"/>
      <c r="B83" s="15" t="n"/>
      <c r="C83" s="15" t="n"/>
      <c r="D83" s="36" t="n"/>
      <c r="E83" s="27" t="n"/>
      <c r="F83" s="15" t="n"/>
      <c r="G83" s="21" t="n"/>
      <c r="H83">
        <f>IF(OR(A83="",B83=""),"",A83&amp;"|"&amp;B83)</f>
        <v/>
      </c>
    </row>
    <row r="84" ht="21" customHeight="1">
      <c r="A84" s="15" t="n"/>
      <c r="B84" s="15" t="n"/>
      <c r="C84" s="15" t="n"/>
      <c r="D84" s="36" t="n"/>
      <c r="E84" s="27" t="n"/>
      <c r="F84" s="15" t="n"/>
      <c r="G84" s="21" t="n"/>
      <c r="H84">
        <f>IF(OR(A84="",B84=""),"",A84&amp;"|"&amp;B84)</f>
        <v/>
      </c>
    </row>
    <row r="85" ht="21" customHeight="1">
      <c r="A85" s="15" t="n"/>
      <c r="B85" s="15" t="n"/>
      <c r="C85" s="15" t="n"/>
      <c r="D85" s="36" t="n"/>
      <c r="E85" s="27" t="n"/>
      <c r="F85" s="15" t="n"/>
      <c r="G85" s="21" t="n"/>
      <c r="H85">
        <f>IF(OR(A85="",B85=""),"",A85&amp;"|"&amp;B85)</f>
        <v/>
      </c>
    </row>
    <row r="86" ht="21" customHeight="1">
      <c r="A86" s="15" t="n"/>
      <c r="B86" s="15" t="n"/>
      <c r="C86" s="15" t="n"/>
      <c r="D86" s="36" t="n"/>
      <c r="E86" s="27" t="n"/>
      <c r="F86" s="15" t="n"/>
      <c r="G86" s="21" t="n"/>
      <c r="H86">
        <f>IF(OR(A86="",B86=""),"",A86&amp;"|"&amp;B86)</f>
        <v/>
      </c>
    </row>
    <row r="87" ht="21" customHeight="1">
      <c r="A87" s="15" t="n"/>
      <c r="B87" s="15" t="n"/>
      <c r="C87" s="15" t="n"/>
      <c r="D87" s="36" t="n"/>
      <c r="E87" s="27" t="n"/>
      <c r="F87" s="15" t="n"/>
      <c r="G87" s="21" t="n"/>
      <c r="H87">
        <f>IF(OR(A87="",B87=""),"",A87&amp;"|"&amp;B87)</f>
        <v/>
      </c>
    </row>
    <row r="88" ht="21" customHeight="1">
      <c r="A88" s="15" t="n"/>
      <c r="B88" s="15" t="n"/>
      <c r="C88" s="15" t="n"/>
      <c r="D88" s="36" t="n"/>
      <c r="E88" s="27" t="n"/>
      <c r="F88" s="15" t="n"/>
      <c r="G88" s="21" t="n"/>
      <c r="H88">
        <f>IF(OR(A88="",B88=""),"",A88&amp;"|"&amp;B88)</f>
        <v/>
      </c>
    </row>
    <row r="89" ht="21" customHeight="1">
      <c r="A89" s="15" t="n"/>
      <c r="B89" s="15" t="n"/>
      <c r="C89" s="15" t="n"/>
      <c r="D89" s="36" t="n"/>
      <c r="E89" s="27" t="n"/>
      <c r="F89" s="15" t="n"/>
      <c r="G89" s="21" t="n"/>
      <c r="H89">
        <f>IF(OR(A89="",B89=""),"",A89&amp;"|"&amp;B89)</f>
        <v/>
      </c>
    </row>
    <row r="90" ht="21" customHeight="1">
      <c r="A90" s="15" t="n"/>
      <c r="B90" s="15" t="n"/>
      <c r="C90" s="15" t="n"/>
      <c r="D90" s="36" t="n"/>
      <c r="E90" s="27" t="n"/>
      <c r="F90" s="15" t="n"/>
      <c r="G90" s="21" t="n"/>
      <c r="H90">
        <f>IF(OR(A90="",B90=""),"",A90&amp;"|"&amp;B90)</f>
        <v/>
      </c>
    </row>
    <row r="91" ht="21" customHeight="1">
      <c r="A91" s="15" t="n"/>
      <c r="B91" s="15" t="n"/>
      <c r="C91" s="15" t="n"/>
      <c r="D91" s="36" t="n"/>
      <c r="E91" s="27" t="n"/>
      <c r="F91" s="15" t="n"/>
      <c r="G91" s="21" t="n"/>
      <c r="H91">
        <f>IF(OR(A91="",B91=""),"",A91&amp;"|"&amp;B91)</f>
        <v/>
      </c>
    </row>
    <row r="92" ht="21" customHeight="1">
      <c r="A92" s="15" t="n"/>
      <c r="B92" s="15" t="n"/>
      <c r="C92" s="15" t="n"/>
      <c r="D92" s="36" t="n"/>
      <c r="E92" s="27" t="n"/>
      <c r="F92" s="15" t="n"/>
      <c r="G92" s="21" t="n"/>
      <c r="H92">
        <f>IF(OR(A92="",B92=""),"",A92&amp;"|"&amp;B92)</f>
        <v/>
      </c>
    </row>
    <row r="93" ht="21" customHeight="1">
      <c r="A93" s="15" t="n"/>
      <c r="B93" s="15" t="n"/>
      <c r="C93" s="15" t="n"/>
      <c r="D93" s="36" t="n"/>
      <c r="E93" s="27" t="n"/>
      <c r="F93" s="15" t="n"/>
      <c r="G93" s="21" t="n"/>
      <c r="H93">
        <f>IF(OR(A93="",B93=""),"",A93&amp;"|"&amp;B93)</f>
        <v/>
      </c>
    </row>
    <row r="94" ht="21" customHeight="1">
      <c r="A94" s="15" t="n"/>
      <c r="B94" s="15" t="n"/>
      <c r="C94" s="15" t="n"/>
      <c r="D94" s="36" t="n"/>
      <c r="E94" s="27" t="n"/>
      <c r="F94" s="15" t="n"/>
      <c r="G94" s="21" t="n"/>
      <c r="H94">
        <f>IF(OR(A94="",B94=""),"",A94&amp;"|"&amp;B94)</f>
        <v/>
      </c>
    </row>
    <row r="95" ht="21" customHeight="1">
      <c r="A95" s="15" t="n"/>
      <c r="B95" s="15" t="n"/>
      <c r="C95" s="15" t="n"/>
      <c r="D95" s="36" t="n"/>
      <c r="E95" s="27" t="n"/>
      <c r="F95" s="15" t="n"/>
      <c r="G95" s="21" t="n"/>
      <c r="H95">
        <f>IF(OR(A95="",B95=""),"",A95&amp;"|"&amp;B95)</f>
        <v/>
      </c>
    </row>
    <row r="96" ht="21" customHeight="1">
      <c r="A96" s="15" t="n"/>
      <c r="B96" s="15" t="n"/>
      <c r="C96" s="15" t="n"/>
      <c r="D96" s="36" t="n"/>
      <c r="E96" s="27" t="n"/>
      <c r="F96" s="15" t="n"/>
      <c r="G96" s="21" t="n"/>
      <c r="H96">
        <f>IF(OR(A96="",B96=""),"",A96&amp;"|"&amp;B96)</f>
        <v/>
      </c>
    </row>
    <row r="97" ht="21" customHeight="1">
      <c r="A97" s="15" t="n"/>
      <c r="B97" s="15" t="n"/>
      <c r="C97" s="15" t="n"/>
      <c r="D97" s="36" t="n"/>
      <c r="E97" s="27" t="n"/>
      <c r="F97" s="15" t="n"/>
      <c r="G97" s="21" t="n"/>
      <c r="H97">
        <f>IF(OR(A97="",B97=""),"",A97&amp;"|"&amp;B97)</f>
        <v/>
      </c>
    </row>
    <row r="98" ht="21" customHeight="1">
      <c r="A98" s="15" t="n"/>
      <c r="B98" s="15" t="n"/>
      <c r="C98" s="15" t="n"/>
      <c r="D98" s="36" t="n"/>
      <c r="E98" s="27" t="n"/>
      <c r="F98" s="15" t="n"/>
      <c r="G98" s="21" t="n"/>
      <c r="H98">
        <f>IF(OR(A98="",B98=""),"",A98&amp;"|"&amp;B98)</f>
        <v/>
      </c>
    </row>
    <row r="99" ht="21" customHeight="1">
      <c r="A99" s="15" t="n"/>
      <c r="B99" s="15" t="n"/>
      <c r="C99" s="15" t="n"/>
      <c r="D99" s="36" t="n"/>
      <c r="E99" s="27" t="n"/>
      <c r="F99" s="15" t="n"/>
      <c r="G99" s="21" t="n"/>
      <c r="H99">
        <f>IF(OR(A99="",B99=""),"",A99&amp;"|"&amp;B99)</f>
        <v/>
      </c>
    </row>
    <row r="100" ht="21" customHeight="1">
      <c r="A100" s="15" t="n"/>
      <c r="B100" s="15" t="n"/>
      <c r="C100" s="15" t="n"/>
      <c r="D100" s="36" t="n"/>
      <c r="E100" s="27" t="n"/>
      <c r="F100" s="15" t="n"/>
      <c r="G100" s="21" t="n"/>
      <c r="H100">
        <f>IF(OR(A100="",B100=""),"",A100&amp;"|"&amp;B100)</f>
        <v/>
      </c>
    </row>
    <row r="101" ht="21" customHeight="1">
      <c r="A101" s="15" t="n"/>
      <c r="B101" s="15" t="n"/>
      <c r="C101" s="15" t="n"/>
      <c r="D101" s="36" t="n"/>
      <c r="E101" s="27" t="n"/>
      <c r="F101" s="15" t="n"/>
      <c r="G101" s="21" t="n"/>
      <c r="H101">
        <f>IF(OR(A101="",B101=""),"",A101&amp;"|"&amp;B101)</f>
        <v/>
      </c>
    </row>
    <row r="102" ht="21" customHeight="1">
      <c r="A102" s="15" t="n"/>
      <c r="B102" s="15" t="n"/>
      <c r="C102" s="15" t="n"/>
      <c r="D102" s="36" t="n"/>
      <c r="E102" s="27" t="n"/>
      <c r="F102" s="15" t="n"/>
      <c r="G102" s="21" t="n"/>
      <c r="H102">
        <f>IF(OR(A102="",B102=""),"",A102&amp;"|"&amp;B102)</f>
        <v/>
      </c>
    </row>
    <row r="103" ht="21" customHeight="1">
      <c r="A103" s="15" t="n"/>
      <c r="B103" s="15" t="n"/>
      <c r="C103" s="15" t="n"/>
      <c r="D103" s="36" t="n"/>
      <c r="E103" s="27" t="n"/>
      <c r="F103" s="15" t="n"/>
      <c r="G103" s="21" t="n"/>
      <c r="H103">
        <f>IF(OR(A103="",B103=""),"",A103&amp;"|"&amp;B103)</f>
        <v/>
      </c>
    </row>
    <row r="104" ht="21" customHeight="1">
      <c r="A104" s="15" t="n"/>
      <c r="B104" s="15" t="n"/>
      <c r="C104" s="15" t="n"/>
      <c r="D104" s="36" t="n"/>
      <c r="E104" s="27" t="n"/>
      <c r="F104" s="15" t="n"/>
      <c r="G104" s="21" t="n"/>
      <c r="H104">
        <f>IF(OR(A104="",B104=""),"",A104&amp;"|"&amp;B104)</f>
        <v/>
      </c>
    </row>
  </sheetData>
  <autoFilter ref="A4:G104"/>
  <mergeCells count="1">
    <mergeCell ref="A1:G1"/>
  </mergeCells>
  <conditionalFormatting sqref="A5:G104">
    <cfRule type="expression" priority="1" dxfId="0">
      <formula>=AND($A5&lt;&gt;"",$B5&lt;&gt;"",COUNTIFS($A$5:$A$104,$A5,$B$5:$B$104,$B5)&gt;1)</formula>
    </cfRule>
  </conditionalFormatting>
  <conditionalFormatting sqref="F5:F104">
    <cfRule type="expression" priority="2" dxfId="1">
      <formula>=$F5="Ativa"</formula>
    </cfRule>
    <cfRule type="expression" priority="3" dxfId="0">
      <formula>=$F5="Inativa"</formula>
    </cfRule>
  </conditionalFormatting>
  <dataValidations count="3">
    <dataValidation sqref="D5:D104" showDropDown="0" showInputMessage="0" showErrorMessage="0" allowBlank="0" errorTitle="Área inválida" error="Informe uma área maior que zero." promptTitle="Área da unidade" prompt="Digite a área da unidade em metros quadrados." type="decimal" operator="greaterThan">
      <formula1>0</formula1>
    </dataValidation>
    <dataValidation sqref="E5:E104" showDropDown="0" showInputMessage="0" showErrorMessage="0" allowBlank="0" errorTitle="Fração inválida" error="Informe a fração entre 0% e 100%." promptTitle="Fração ideal" prompt="Digite a fração como porcentagem." type="decimal" operator="between">
      <formula1>0</formula1>
      <formula2>1</formula2>
    </dataValidation>
    <dataValidation sqref="F5:F104" showDropDown="0" showInputMessage="0" showErrorMessage="0" allowBlank="0" errorTitle="Situação inválida" error="Selecione Ativa ou Inativa." type="list">
      <formula1>"Ativa,Inativa"</formula1>
    </dataValidation>
  </dataValidations>
  <pageMargins left="0.25" right="0.25" top="0.5" bottom="0.5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9" customWidth="1" min="3" max="3"/>
    <col width="19" customWidth="1" min="4" max="4"/>
    <col width="11" customWidth="1" min="5" max="5"/>
    <col width="20" customWidth="1" min="6" max="6"/>
    <col width="15" customWidth="1" min="7" max="7"/>
    <col width="48" customWidth="1" min="8" max="8"/>
    <col width="3" customWidth="1" min="9" max="9"/>
    <col width="28" customWidth="1" min="10" max="10"/>
    <col width="18" customWidth="1" min="11" max="11"/>
    <col hidden="1" width="13" customWidth="1" min="13" max="13"/>
    <col hidden="1" width="13" customWidth="1" min="14" max="14"/>
  </cols>
  <sheetData>
    <row r="1" ht="28" customHeight="1">
      <c r="A1" s="1" t="inlineStr">
        <is>
          <t>Premissas das despesas extraordinárias</t>
        </is>
      </c>
    </row>
    <row r="2" ht="21" customHeight="1">
      <c r="A2" s="2" t="inlineStr">
        <is>
          <t>Cadastre uma linha por período e condomínio; critérios, valores e limites permanecem editáveis.</t>
        </is>
      </c>
      <c r="J2" s="3" t="inlineStr">
        <is>
          <t>Premissa editável</t>
        </is>
      </c>
      <c r="K2" s="3" t="inlineStr">
        <is>
          <t>Valor</t>
        </is>
      </c>
    </row>
    <row r="3">
      <c r="J3" s="4" t="inlineStr">
        <is>
          <t>Máximo de parcelas</t>
        </is>
      </c>
      <c r="K3" s="28" t="n">
        <v>24</v>
      </c>
    </row>
    <row r="4" ht="30" customHeight="1">
      <c r="A4" s="3" t="inlineStr">
        <is>
          <t>Condomínio</t>
        </is>
      </c>
      <c r="B4" s="3" t="inlineStr">
        <is>
          <t>Período</t>
        </is>
      </c>
      <c r="C4" s="3" t="inlineStr">
        <is>
          <t>Valor da despesa</t>
        </is>
      </c>
      <c r="D4" s="3" t="inlineStr">
        <is>
          <t>Critério de rateio</t>
        </is>
      </c>
      <c r="E4" s="3" t="inlineStr">
        <is>
          <t>Parcelas</t>
        </is>
      </c>
      <c r="F4" s="3" t="inlineStr">
        <is>
          <t>Primeiro vencimento</t>
        </is>
      </c>
      <c r="G4" s="3" t="inlineStr">
        <is>
          <t>Situação</t>
        </is>
      </c>
      <c r="H4" s="3" t="inlineStr">
        <is>
          <t>Observações</t>
        </is>
      </c>
      <c r="J4" s="4" t="inlineStr">
        <is>
          <t>Valor máximo por despesa</t>
        </is>
      </c>
      <c r="K4" s="29" t="n">
        <v>1000000</v>
      </c>
    </row>
    <row r="5" ht="21" customHeight="1">
      <c r="A5" s="15" t="inlineStr">
        <is>
          <t>Condomínio Fictício Jardim das Nuvens</t>
        </is>
      </c>
      <c r="B5" s="33" t="n">
        <v>46296</v>
      </c>
      <c r="C5" s="30" t="n">
        <v>120000</v>
      </c>
      <c r="D5" s="15" t="inlineStr">
        <is>
          <t>Fração ideal</t>
        </is>
      </c>
      <c r="E5" s="31" t="n">
        <v>4</v>
      </c>
      <c r="F5" s="33" t="n">
        <v>46305</v>
      </c>
      <c r="G5" s="15" t="inlineStr">
        <is>
          <t>Aprovada</t>
        </is>
      </c>
      <c r="H5" s="21" t="inlineStr">
        <is>
          <t>Exemplo fictício: pintura das áreas comuns.</t>
        </is>
      </c>
      <c r="J5" s="4" t="inlineStr">
        <is>
          <t>Data inicial aceita</t>
        </is>
      </c>
      <c r="K5" s="37" t="n">
        <v>45658</v>
      </c>
      <c r="M5">
        <f>IF(OR(A5="",B5=""),"",A5&amp;"|"&amp;TEXT(B5,"yyyymmdd"))</f>
        <v/>
      </c>
      <c r="N5">
        <f>IF(OR(A5="",D5=""),"",IFERROR(IF(D5="Fração ideal",SUMIFS(Unidades!$E$5:$E$104,Unidades!$A$5:$A$104,A5,Unidades!$F$5:$F$104,"Ativa"),IF(D5="Área",SUMIFS(Unidades!$D$5:$D$104,Unidades!$A$5:$A$104,A5,Unidades!$F$5:$F$104,"Ativa"),IF(D5="Igualitário",COUNTIFS(Unidades!$A$5:$A$104,A5,Unidades!$F$5:$F$104,"Ativa"),""))),""))</f>
        <v/>
      </c>
    </row>
    <row r="6" ht="21" customHeight="1">
      <c r="A6" s="15" t="inlineStr">
        <is>
          <t>Condomínio Fictício Jardim das Nuvens</t>
        </is>
      </c>
      <c r="B6" s="33" t="n">
        <v>46327</v>
      </c>
      <c r="C6" s="30" t="n">
        <v>68000</v>
      </c>
      <c r="D6" s="15" t="inlineStr">
        <is>
          <t>Área</t>
        </is>
      </c>
      <c r="E6" s="31" t="n">
        <v>3</v>
      </c>
      <c r="F6" s="33" t="n">
        <v>46336</v>
      </c>
      <c r="G6" s="15" t="inlineStr">
        <is>
          <t>Aprovada</t>
        </is>
      </c>
      <c r="H6" s="21" t="inlineStr">
        <is>
          <t>Exemplo fictício: recuperação do piso da garagem.</t>
        </is>
      </c>
      <c r="J6" s="4" t="inlineStr">
        <is>
          <t>Data final aceita</t>
        </is>
      </c>
      <c r="K6" s="37" t="n">
        <v>50040</v>
      </c>
      <c r="M6">
        <f>IF(OR(A6="",B6=""),"",A6&amp;"|"&amp;TEXT(B6,"yyyymmdd"))</f>
        <v/>
      </c>
      <c r="N6">
        <f>IF(OR(A6="",D6=""),"",IFERROR(IF(D6="Fração ideal",SUMIFS(Unidades!$E$5:$E$104,Unidades!$A$5:$A$104,A6,Unidades!$F$5:$F$104,"Ativa"),IF(D6="Área",SUMIFS(Unidades!$D$5:$D$104,Unidades!$A$5:$A$104,A6,Unidades!$F$5:$F$104,"Ativa"),IF(D6="Igualitário",COUNTIFS(Unidades!$A$5:$A$104,A6,Unidades!$F$5:$F$104,"Ativa"),""))),""))</f>
        <v/>
      </c>
    </row>
    <row r="7" ht="21" customHeight="1">
      <c r="A7" s="15" t="inlineStr">
        <is>
          <t>Condomínio Fictício Jardim das Nuvens</t>
        </is>
      </c>
      <c r="B7" s="33" t="n">
        <v>46357</v>
      </c>
      <c r="C7" s="30" t="n">
        <v>45500</v>
      </c>
      <c r="D7" s="15" t="inlineStr">
        <is>
          <t>Igualitário</t>
        </is>
      </c>
      <c r="E7" s="31" t="n">
        <v>2</v>
      </c>
      <c r="F7" s="33" t="n">
        <v>46366</v>
      </c>
      <c r="G7" s="15" t="inlineStr">
        <is>
          <t>Aprovada</t>
        </is>
      </c>
      <c r="H7" s="21" t="inlineStr">
        <is>
          <t>Exemplo fictício: substituição de bombas hidráulicas.</t>
        </is>
      </c>
      <c r="M7">
        <f>IF(OR(A7="",B7=""),"",A7&amp;"|"&amp;TEXT(B7,"yyyymmdd"))</f>
        <v/>
      </c>
      <c r="N7">
        <f>IF(OR(A7="",D7=""),"",IFERROR(IF(D7="Fração ideal",SUMIFS(Unidades!$E$5:$E$104,Unidades!$A$5:$A$104,A7,Unidades!$F$5:$F$104,"Ativa"),IF(D7="Área",SUMIFS(Unidades!$D$5:$D$104,Unidades!$A$5:$A$104,A7,Unidades!$F$5:$F$104,"Ativa"),IF(D7="Igualitário",COUNTIFS(Unidades!$A$5:$A$104,A7,Unidades!$F$5:$F$104,"Ativa"),""))),""))</f>
        <v/>
      </c>
    </row>
    <row r="8" ht="21" customHeight="1">
      <c r="A8" s="15" t="inlineStr">
        <is>
          <t>Condomínio Fictício Jardim das Nuvens</t>
        </is>
      </c>
      <c r="B8" s="33" t="n">
        <v>46388</v>
      </c>
      <c r="C8" s="30" t="n">
        <v>92000</v>
      </c>
      <c r="D8" s="15" t="inlineStr">
        <is>
          <t>Fração ideal</t>
        </is>
      </c>
      <c r="E8" s="31" t="n">
        <v>6</v>
      </c>
      <c r="F8" s="33" t="n">
        <v>46397</v>
      </c>
      <c r="G8" s="15" t="inlineStr">
        <is>
          <t>Aprovada</t>
        </is>
      </c>
      <c r="H8" s="21" t="inlineStr">
        <is>
          <t>Exemplo fictício: reparo de fachada.</t>
        </is>
      </c>
      <c r="M8">
        <f>IF(OR(A8="",B8=""),"",A8&amp;"|"&amp;TEXT(B8,"yyyymmdd"))</f>
        <v/>
      </c>
      <c r="N8">
        <f>IF(OR(A8="",D8=""),"",IFERROR(IF(D8="Fração ideal",SUMIFS(Unidades!$E$5:$E$104,Unidades!$A$5:$A$104,A8,Unidades!$F$5:$F$104,"Ativa"),IF(D8="Área",SUMIFS(Unidades!$D$5:$D$104,Unidades!$A$5:$A$104,A8,Unidades!$F$5:$F$104,"Ativa"),IF(D8="Igualitário",COUNTIFS(Unidades!$A$5:$A$104,A8,Unidades!$F$5:$F$104,"Ativa"),""))),""))</f>
        <v/>
      </c>
    </row>
    <row r="9" ht="21" customHeight="1">
      <c r="A9" s="15" t="inlineStr">
        <is>
          <t>Condomínio Fictício Jardim das Nuvens</t>
        </is>
      </c>
      <c r="B9" s="33" t="n">
        <v>46419</v>
      </c>
      <c r="C9" s="30" t="n">
        <v>38000</v>
      </c>
      <c r="D9" s="15" t="inlineStr">
        <is>
          <t>Área</t>
        </is>
      </c>
      <c r="E9" s="31" t="n">
        <v>2</v>
      </c>
      <c r="F9" s="33" t="n">
        <v>46428</v>
      </c>
      <c r="G9" s="15" t="inlineStr">
        <is>
          <t>Aprovada</t>
        </is>
      </c>
      <c r="H9" s="21" t="inlineStr">
        <is>
          <t>Exemplo fictício: modernização da iluminação comum.</t>
        </is>
      </c>
      <c r="M9">
        <f>IF(OR(A9="",B9=""),"",A9&amp;"|"&amp;TEXT(B9,"yyyymmdd"))</f>
        <v/>
      </c>
      <c r="N9">
        <f>IF(OR(A9="",D9=""),"",IFERROR(IF(D9="Fração ideal",SUMIFS(Unidades!$E$5:$E$104,Unidades!$A$5:$A$104,A9,Unidades!$F$5:$F$104,"Ativa"),IF(D9="Área",SUMIFS(Unidades!$D$5:$D$104,Unidades!$A$5:$A$104,A9,Unidades!$F$5:$F$104,"Ativa"),IF(D9="Igualitário",COUNTIFS(Unidades!$A$5:$A$104,A9,Unidades!$F$5:$F$104,"Ativa"),""))),""))</f>
        <v/>
      </c>
    </row>
    <row r="10" ht="21" customHeight="1">
      <c r="A10" s="15" t="inlineStr">
        <is>
          <t>Condomínio Fictício Jardim das Nuvens</t>
        </is>
      </c>
      <c r="B10" s="33" t="n">
        <v>46447</v>
      </c>
      <c r="C10" s="30" t="n">
        <v>74500</v>
      </c>
      <c r="D10" s="15" t="inlineStr">
        <is>
          <t>Igualitário</t>
        </is>
      </c>
      <c r="E10" s="31" t="n">
        <v>5</v>
      </c>
      <c r="F10" s="33" t="n">
        <v>46456</v>
      </c>
      <c r="G10" s="15" t="inlineStr">
        <is>
          <t>Planejada</t>
        </is>
      </c>
      <c r="H10" s="21" t="inlineStr">
        <is>
          <t>Exemplo fictício: adequação paisagística.</t>
        </is>
      </c>
      <c r="M10">
        <f>IF(OR(A10="",B10=""),"",A10&amp;"|"&amp;TEXT(B10,"yyyymmdd"))</f>
        <v/>
      </c>
      <c r="N10">
        <f>IF(OR(A10="",D10=""),"",IFERROR(IF(D10="Fração ideal",SUMIFS(Unidades!$E$5:$E$104,Unidades!$A$5:$A$104,A10,Unidades!$F$5:$F$104,"Ativa"),IF(D10="Área",SUMIFS(Unidades!$D$5:$D$104,Unidades!$A$5:$A$104,A10,Unidades!$F$5:$F$104,"Ativa"),IF(D10="Igualitário",COUNTIFS(Unidades!$A$5:$A$104,A10,Unidades!$F$5:$F$104,"Ativa"),""))),""))</f>
        <v/>
      </c>
    </row>
    <row r="11" ht="21" customHeight="1">
      <c r="A11" s="15" t="inlineStr">
        <is>
          <t>Condomínio Fictício Jardim das Nuvens</t>
        </is>
      </c>
      <c r="B11" s="33" t="n">
        <v>46478</v>
      </c>
      <c r="C11" s="30" t="n">
        <v>56000</v>
      </c>
      <c r="D11" s="15" t="inlineStr">
        <is>
          <t>Fração ideal</t>
        </is>
      </c>
      <c r="E11" s="31" t="n">
        <v>4</v>
      </c>
      <c r="F11" s="33" t="n">
        <v>46487</v>
      </c>
      <c r="G11" s="15" t="inlineStr">
        <is>
          <t>Planejada</t>
        </is>
      </c>
      <c r="H11" s="21" t="inlineStr">
        <is>
          <t>Exemplo fictício: impermeabilização de cobertura.</t>
        </is>
      </c>
      <c r="M11">
        <f>IF(OR(A11="",B11=""),"",A11&amp;"|"&amp;TEXT(B11,"yyyymmdd"))</f>
        <v/>
      </c>
      <c r="N11">
        <f>IF(OR(A11="",D11=""),"",IFERROR(IF(D11="Fração ideal",SUMIFS(Unidades!$E$5:$E$104,Unidades!$A$5:$A$104,A11,Unidades!$F$5:$F$104,"Ativa"),IF(D11="Área",SUMIFS(Unidades!$D$5:$D$104,Unidades!$A$5:$A$104,A11,Unidades!$F$5:$F$104,"Ativa"),IF(D11="Igualitário",COUNTIFS(Unidades!$A$5:$A$104,A11,Unidades!$F$5:$F$104,"Ativa"),""))),""))</f>
        <v/>
      </c>
    </row>
    <row r="12" ht="21" customHeight="1">
      <c r="A12" s="15" t="inlineStr">
        <is>
          <t>Condomínio Fictício Jardim das Nuvens</t>
        </is>
      </c>
      <c r="B12" s="33" t="n">
        <v>46508</v>
      </c>
      <c r="C12" s="30" t="n">
        <v>31500</v>
      </c>
      <c r="D12" s="15" t="inlineStr">
        <is>
          <t>Área</t>
        </is>
      </c>
      <c r="E12" s="31" t="n">
        <v>3</v>
      </c>
      <c r="F12" s="33" t="n">
        <v>46517</v>
      </c>
      <c r="G12" s="15" t="inlineStr">
        <is>
          <t>Planejada</t>
        </is>
      </c>
      <c r="H12" s="21" t="inlineStr">
        <is>
          <t>Exemplo fictício: reforma do salão de uso comum.</t>
        </is>
      </c>
      <c r="M12">
        <f>IF(OR(A12="",B12=""),"",A12&amp;"|"&amp;TEXT(B12,"yyyymmdd"))</f>
        <v/>
      </c>
      <c r="N12">
        <f>IF(OR(A12="",D12=""),"",IFERROR(IF(D12="Fração ideal",SUMIFS(Unidades!$E$5:$E$104,Unidades!$A$5:$A$104,A12,Unidades!$F$5:$F$104,"Ativa"),IF(D12="Área",SUMIFS(Unidades!$D$5:$D$104,Unidades!$A$5:$A$104,A12,Unidades!$F$5:$F$104,"Ativa"),IF(D12="Igualitário",COUNTIFS(Unidades!$A$5:$A$104,A12,Unidades!$F$5:$F$104,"Ativa"),""))),""))</f>
        <v/>
      </c>
    </row>
    <row r="13" ht="21" customHeight="1">
      <c r="A13" s="15" t="inlineStr">
        <is>
          <t>Condomínio Fictício Jardim das Nuvens</t>
        </is>
      </c>
      <c r="B13" s="33" t="n">
        <v>46539</v>
      </c>
      <c r="C13" s="30" t="n">
        <v>88500</v>
      </c>
      <c r="D13" s="15" t="inlineStr">
        <is>
          <t>Igualitário</t>
        </is>
      </c>
      <c r="E13" s="31" t="n">
        <v>6</v>
      </c>
      <c r="F13" s="33" t="n">
        <v>46548</v>
      </c>
      <c r="G13" s="15" t="inlineStr">
        <is>
          <t>Planejada</t>
        </is>
      </c>
      <c r="H13" s="21" t="inlineStr">
        <is>
          <t>Exemplo fictício: recuperação de portões.</t>
        </is>
      </c>
      <c r="M13">
        <f>IF(OR(A13="",B13=""),"",A13&amp;"|"&amp;TEXT(B13,"yyyymmdd"))</f>
        <v/>
      </c>
      <c r="N13">
        <f>IF(OR(A13="",D13=""),"",IFERROR(IF(D13="Fração ideal",SUMIFS(Unidades!$E$5:$E$104,Unidades!$A$5:$A$104,A13,Unidades!$F$5:$F$104,"Ativa"),IF(D13="Área",SUMIFS(Unidades!$D$5:$D$104,Unidades!$A$5:$A$104,A13,Unidades!$F$5:$F$104,"Ativa"),IF(D13="Igualitário",COUNTIFS(Unidades!$A$5:$A$104,A13,Unidades!$F$5:$F$104,"Ativa"),""))),""))</f>
        <v/>
      </c>
    </row>
    <row r="14" ht="21" customHeight="1">
      <c r="A14" s="15" t="inlineStr">
        <is>
          <t>Condomínio Fictício Jardim das Nuvens</t>
        </is>
      </c>
      <c r="B14" s="33" t="n">
        <v>46569</v>
      </c>
      <c r="C14" s="30" t="n">
        <v>42000</v>
      </c>
      <c r="D14" s="15" t="inlineStr">
        <is>
          <t>Fração ideal</t>
        </is>
      </c>
      <c r="E14" s="31" t="n">
        <v>2</v>
      </c>
      <c r="F14" s="33" t="n">
        <v>46578</v>
      </c>
      <c r="G14" s="15" t="inlineStr">
        <is>
          <t>Planejada</t>
        </is>
      </c>
      <c r="H14" s="21" t="inlineStr">
        <is>
          <t>Exemplo fictício: manutenção extraordinária de reservatórios.</t>
        </is>
      </c>
      <c r="M14">
        <f>IF(OR(A14="",B14=""),"",A14&amp;"|"&amp;TEXT(B14,"yyyymmdd"))</f>
        <v/>
      </c>
      <c r="N14">
        <f>IF(OR(A14="",D14=""),"",IFERROR(IF(D14="Fração ideal",SUMIFS(Unidades!$E$5:$E$104,Unidades!$A$5:$A$104,A14,Unidades!$F$5:$F$104,"Ativa"),IF(D14="Área",SUMIFS(Unidades!$D$5:$D$104,Unidades!$A$5:$A$104,A14,Unidades!$F$5:$F$104,"Ativa"),IF(D14="Igualitário",COUNTIFS(Unidades!$A$5:$A$104,A14,Unidades!$F$5:$F$104,"Ativa"),""))),""))</f>
        <v/>
      </c>
    </row>
    <row r="15" ht="21" customHeight="1">
      <c r="A15" s="15" t="n"/>
      <c r="B15" s="33" t="n"/>
      <c r="C15" s="30" t="n"/>
      <c r="D15" s="15" t="n"/>
      <c r="E15" s="31" t="n"/>
      <c r="F15" s="33" t="n"/>
      <c r="G15" s="15" t="n"/>
      <c r="H15" s="21" t="n"/>
      <c r="M15">
        <f>IF(OR(A15="",B15=""),"",A15&amp;"|"&amp;TEXT(B15,"yyyymmdd"))</f>
        <v/>
      </c>
      <c r="N15">
        <f>IF(OR(A15="",D15=""),"",IFERROR(IF(D15="Fração ideal",SUMIFS(Unidades!$E$5:$E$104,Unidades!$A$5:$A$104,A15,Unidades!$F$5:$F$104,"Ativa"),IF(D15="Área",SUMIFS(Unidades!$D$5:$D$104,Unidades!$A$5:$A$104,A15,Unidades!$F$5:$F$104,"Ativa"),IF(D15="Igualitário",COUNTIFS(Unidades!$A$5:$A$104,A15,Unidades!$F$5:$F$104,"Ativa"),""))),""))</f>
        <v/>
      </c>
    </row>
    <row r="16" ht="21" customHeight="1">
      <c r="A16" s="15" t="n"/>
      <c r="B16" s="33" t="n"/>
      <c r="C16" s="30" t="n"/>
      <c r="D16" s="15" t="n"/>
      <c r="E16" s="31" t="n"/>
      <c r="F16" s="33" t="n"/>
      <c r="G16" s="15" t="n"/>
      <c r="H16" s="21" t="n"/>
      <c r="M16">
        <f>IF(OR(A16="",B16=""),"",A16&amp;"|"&amp;TEXT(B16,"yyyymmdd"))</f>
        <v/>
      </c>
      <c r="N16">
        <f>IF(OR(A16="",D16=""),"",IFERROR(IF(D16="Fração ideal",SUMIFS(Unidades!$E$5:$E$104,Unidades!$A$5:$A$104,A16,Unidades!$F$5:$F$104,"Ativa"),IF(D16="Área",SUMIFS(Unidades!$D$5:$D$104,Unidades!$A$5:$A$104,A16,Unidades!$F$5:$F$104,"Ativa"),IF(D16="Igualitário",COUNTIFS(Unidades!$A$5:$A$104,A16,Unidades!$F$5:$F$104,"Ativa"),""))),""))</f>
        <v/>
      </c>
    </row>
    <row r="17" ht="21" customHeight="1">
      <c r="A17" s="15" t="n"/>
      <c r="B17" s="33" t="n"/>
      <c r="C17" s="30" t="n"/>
      <c r="D17" s="15" t="n"/>
      <c r="E17" s="31" t="n"/>
      <c r="F17" s="33" t="n"/>
      <c r="G17" s="15" t="n"/>
      <c r="H17" s="21" t="n"/>
      <c r="M17">
        <f>IF(OR(A17="",B17=""),"",A17&amp;"|"&amp;TEXT(B17,"yyyymmdd"))</f>
        <v/>
      </c>
      <c r="N17">
        <f>IF(OR(A17="",D17=""),"",IFERROR(IF(D17="Fração ideal",SUMIFS(Unidades!$E$5:$E$104,Unidades!$A$5:$A$104,A17,Unidades!$F$5:$F$104,"Ativa"),IF(D17="Área",SUMIFS(Unidades!$D$5:$D$104,Unidades!$A$5:$A$104,A17,Unidades!$F$5:$F$104,"Ativa"),IF(D17="Igualitário",COUNTIFS(Unidades!$A$5:$A$104,A17,Unidades!$F$5:$F$104,"Ativa"),""))),""))</f>
        <v/>
      </c>
    </row>
    <row r="18" ht="21" customHeight="1">
      <c r="A18" s="15" t="n"/>
      <c r="B18" s="33" t="n"/>
      <c r="C18" s="30" t="n"/>
      <c r="D18" s="15" t="n"/>
      <c r="E18" s="31" t="n"/>
      <c r="F18" s="33" t="n"/>
      <c r="G18" s="15" t="n"/>
      <c r="H18" s="21" t="n"/>
      <c r="M18">
        <f>IF(OR(A18="",B18=""),"",A18&amp;"|"&amp;TEXT(B18,"yyyymmdd"))</f>
        <v/>
      </c>
      <c r="N18">
        <f>IF(OR(A18="",D18=""),"",IFERROR(IF(D18="Fração ideal",SUMIFS(Unidades!$E$5:$E$104,Unidades!$A$5:$A$104,A18,Unidades!$F$5:$F$104,"Ativa"),IF(D18="Área",SUMIFS(Unidades!$D$5:$D$104,Unidades!$A$5:$A$104,A18,Unidades!$F$5:$F$104,"Ativa"),IF(D18="Igualitário",COUNTIFS(Unidades!$A$5:$A$104,A18,Unidades!$F$5:$F$104,"Ativa"),""))),""))</f>
        <v/>
      </c>
    </row>
    <row r="19" ht="21" customHeight="1">
      <c r="A19" s="15" t="n"/>
      <c r="B19" s="33" t="n"/>
      <c r="C19" s="30" t="n"/>
      <c r="D19" s="15" t="n"/>
      <c r="E19" s="31" t="n"/>
      <c r="F19" s="33" t="n"/>
      <c r="G19" s="15" t="n"/>
      <c r="H19" s="21" t="n"/>
      <c r="M19">
        <f>IF(OR(A19="",B19=""),"",A19&amp;"|"&amp;TEXT(B19,"yyyymmdd"))</f>
        <v/>
      </c>
      <c r="N19">
        <f>IF(OR(A19="",D19=""),"",IFERROR(IF(D19="Fração ideal",SUMIFS(Unidades!$E$5:$E$104,Unidades!$A$5:$A$104,A19,Unidades!$F$5:$F$104,"Ativa"),IF(D19="Área",SUMIFS(Unidades!$D$5:$D$104,Unidades!$A$5:$A$104,A19,Unidades!$F$5:$F$104,"Ativa"),IF(D19="Igualitário",COUNTIFS(Unidades!$A$5:$A$104,A19,Unidades!$F$5:$F$104,"Ativa"),""))),""))</f>
        <v/>
      </c>
    </row>
    <row r="20" ht="21" customHeight="1">
      <c r="A20" s="15" t="n"/>
      <c r="B20" s="33" t="n"/>
      <c r="C20" s="30" t="n"/>
      <c r="D20" s="15" t="n"/>
      <c r="E20" s="31" t="n"/>
      <c r="F20" s="33" t="n"/>
      <c r="G20" s="15" t="n"/>
      <c r="H20" s="21" t="n"/>
      <c r="M20">
        <f>IF(OR(A20="",B20=""),"",A20&amp;"|"&amp;TEXT(B20,"yyyymmdd"))</f>
        <v/>
      </c>
      <c r="N20">
        <f>IF(OR(A20="",D20=""),"",IFERROR(IF(D20="Fração ideal",SUMIFS(Unidades!$E$5:$E$104,Unidades!$A$5:$A$104,A20,Unidades!$F$5:$F$104,"Ativa"),IF(D20="Área",SUMIFS(Unidades!$D$5:$D$104,Unidades!$A$5:$A$104,A20,Unidades!$F$5:$F$104,"Ativa"),IF(D20="Igualitário",COUNTIFS(Unidades!$A$5:$A$104,A20,Unidades!$F$5:$F$104,"Ativa"),""))),""))</f>
        <v/>
      </c>
    </row>
    <row r="21" ht="21" customHeight="1">
      <c r="A21" s="15" t="n"/>
      <c r="B21" s="33" t="n"/>
      <c r="C21" s="30" t="n"/>
      <c r="D21" s="15" t="n"/>
      <c r="E21" s="31" t="n"/>
      <c r="F21" s="33" t="n"/>
      <c r="G21" s="15" t="n"/>
      <c r="H21" s="21" t="n"/>
      <c r="M21">
        <f>IF(OR(A21="",B21=""),"",A21&amp;"|"&amp;TEXT(B21,"yyyymmdd"))</f>
        <v/>
      </c>
      <c r="N21">
        <f>IF(OR(A21="",D21=""),"",IFERROR(IF(D21="Fração ideal",SUMIFS(Unidades!$E$5:$E$104,Unidades!$A$5:$A$104,A21,Unidades!$F$5:$F$104,"Ativa"),IF(D21="Área",SUMIFS(Unidades!$D$5:$D$104,Unidades!$A$5:$A$104,A21,Unidades!$F$5:$F$104,"Ativa"),IF(D21="Igualitário",COUNTIFS(Unidades!$A$5:$A$104,A21,Unidades!$F$5:$F$104,"Ativa"),""))),""))</f>
        <v/>
      </c>
    </row>
    <row r="22" ht="21" customHeight="1">
      <c r="A22" s="15" t="n"/>
      <c r="B22" s="33" t="n"/>
      <c r="C22" s="30" t="n"/>
      <c r="D22" s="15" t="n"/>
      <c r="E22" s="31" t="n"/>
      <c r="F22" s="33" t="n"/>
      <c r="G22" s="15" t="n"/>
      <c r="H22" s="21" t="n"/>
      <c r="M22">
        <f>IF(OR(A22="",B22=""),"",A22&amp;"|"&amp;TEXT(B22,"yyyymmdd"))</f>
        <v/>
      </c>
      <c r="N22">
        <f>IF(OR(A22="",D22=""),"",IFERROR(IF(D22="Fração ideal",SUMIFS(Unidades!$E$5:$E$104,Unidades!$A$5:$A$104,A22,Unidades!$F$5:$F$104,"Ativa"),IF(D22="Área",SUMIFS(Unidades!$D$5:$D$104,Unidades!$A$5:$A$104,A22,Unidades!$F$5:$F$104,"Ativa"),IF(D22="Igualitário",COUNTIFS(Unidades!$A$5:$A$104,A22,Unidades!$F$5:$F$104,"Ativa"),""))),""))</f>
        <v/>
      </c>
    </row>
    <row r="23" ht="21" customHeight="1">
      <c r="A23" s="15" t="n"/>
      <c r="B23" s="33" t="n"/>
      <c r="C23" s="30" t="n"/>
      <c r="D23" s="15" t="n"/>
      <c r="E23" s="31" t="n"/>
      <c r="F23" s="33" t="n"/>
      <c r="G23" s="15" t="n"/>
      <c r="H23" s="21" t="n"/>
      <c r="M23">
        <f>IF(OR(A23="",B23=""),"",A23&amp;"|"&amp;TEXT(B23,"yyyymmdd"))</f>
        <v/>
      </c>
      <c r="N23">
        <f>IF(OR(A23="",D23=""),"",IFERROR(IF(D23="Fração ideal",SUMIFS(Unidades!$E$5:$E$104,Unidades!$A$5:$A$104,A23,Unidades!$F$5:$F$104,"Ativa"),IF(D23="Área",SUMIFS(Unidades!$D$5:$D$104,Unidades!$A$5:$A$104,A23,Unidades!$F$5:$F$104,"Ativa"),IF(D23="Igualitário",COUNTIFS(Unidades!$A$5:$A$104,A23,Unidades!$F$5:$F$104,"Ativa"),""))),""))</f>
        <v/>
      </c>
    </row>
    <row r="24" ht="21" customHeight="1">
      <c r="A24" s="15" t="n"/>
      <c r="B24" s="33" t="n"/>
      <c r="C24" s="30" t="n"/>
      <c r="D24" s="15" t="n"/>
      <c r="E24" s="31" t="n"/>
      <c r="F24" s="33" t="n"/>
      <c r="G24" s="15" t="n"/>
      <c r="H24" s="21" t="n"/>
      <c r="M24">
        <f>IF(OR(A24="",B24=""),"",A24&amp;"|"&amp;TEXT(B24,"yyyymmdd"))</f>
        <v/>
      </c>
      <c r="N24">
        <f>IF(OR(A24="",D24=""),"",IFERROR(IF(D24="Fração ideal",SUMIFS(Unidades!$E$5:$E$104,Unidades!$A$5:$A$104,A24,Unidades!$F$5:$F$104,"Ativa"),IF(D24="Área",SUMIFS(Unidades!$D$5:$D$104,Unidades!$A$5:$A$104,A24,Unidades!$F$5:$F$104,"Ativa"),IF(D24="Igualitário",COUNTIFS(Unidades!$A$5:$A$104,A24,Unidades!$F$5:$F$104,"Ativa"),""))),""))</f>
        <v/>
      </c>
    </row>
    <row r="25" ht="21" customHeight="1">
      <c r="A25" s="15" t="n"/>
      <c r="B25" s="33" t="n"/>
      <c r="C25" s="30" t="n"/>
      <c r="D25" s="15" t="n"/>
      <c r="E25" s="31" t="n"/>
      <c r="F25" s="33" t="n"/>
      <c r="G25" s="15" t="n"/>
      <c r="H25" s="21" t="n"/>
      <c r="M25">
        <f>IF(OR(A25="",B25=""),"",A25&amp;"|"&amp;TEXT(B25,"yyyymmdd"))</f>
        <v/>
      </c>
      <c r="N25">
        <f>IF(OR(A25="",D25=""),"",IFERROR(IF(D25="Fração ideal",SUMIFS(Unidades!$E$5:$E$104,Unidades!$A$5:$A$104,A25,Unidades!$F$5:$F$104,"Ativa"),IF(D25="Área",SUMIFS(Unidades!$D$5:$D$104,Unidades!$A$5:$A$104,A25,Unidades!$F$5:$F$104,"Ativa"),IF(D25="Igualitário",COUNTIFS(Unidades!$A$5:$A$104,A25,Unidades!$F$5:$F$104,"Ativa"),""))),""))</f>
        <v/>
      </c>
    </row>
    <row r="26" ht="21" customHeight="1">
      <c r="A26" s="15" t="n"/>
      <c r="B26" s="33" t="n"/>
      <c r="C26" s="30" t="n"/>
      <c r="D26" s="15" t="n"/>
      <c r="E26" s="31" t="n"/>
      <c r="F26" s="33" t="n"/>
      <c r="G26" s="15" t="n"/>
      <c r="H26" s="21" t="n"/>
      <c r="M26">
        <f>IF(OR(A26="",B26=""),"",A26&amp;"|"&amp;TEXT(B26,"yyyymmdd"))</f>
        <v/>
      </c>
      <c r="N26">
        <f>IF(OR(A26="",D26=""),"",IFERROR(IF(D26="Fração ideal",SUMIFS(Unidades!$E$5:$E$104,Unidades!$A$5:$A$104,A26,Unidades!$F$5:$F$104,"Ativa"),IF(D26="Área",SUMIFS(Unidades!$D$5:$D$104,Unidades!$A$5:$A$104,A26,Unidades!$F$5:$F$104,"Ativa"),IF(D26="Igualitário",COUNTIFS(Unidades!$A$5:$A$104,A26,Unidades!$F$5:$F$104,"Ativa"),""))),""))</f>
        <v/>
      </c>
    </row>
    <row r="27" ht="21" customHeight="1">
      <c r="A27" s="15" t="n"/>
      <c r="B27" s="33" t="n"/>
      <c r="C27" s="30" t="n"/>
      <c r="D27" s="15" t="n"/>
      <c r="E27" s="31" t="n"/>
      <c r="F27" s="33" t="n"/>
      <c r="G27" s="15" t="n"/>
      <c r="H27" s="21" t="n"/>
      <c r="M27">
        <f>IF(OR(A27="",B27=""),"",A27&amp;"|"&amp;TEXT(B27,"yyyymmdd"))</f>
        <v/>
      </c>
      <c r="N27">
        <f>IF(OR(A27="",D27=""),"",IFERROR(IF(D27="Fração ideal",SUMIFS(Unidades!$E$5:$E$104,Unidades!$A$5:$A$104,A27,Unidades!$F$5:$F$104,"Ativa"),IF(D27="Área",SUMIFS(Unidades!$D$5:$D$104,Unidades!$A$5:$A$104,A27,Unidades!$F$5:$F$104,"Ativa"),IF(D27="Igualitário",COUNTIFS(Unidades!$A$5:$A$104,A27,Unidades!$F$5:$F$104,"Ativa"),""))),""))</f>
        <v/>
      </c>
    </row>
    <row r="28" ht="21" customHeight="1">
      <c r="A28" s="15" t="n"/>
      <c r="B28" s="33" t="n"/>
      <c r="C28" s="30" t="n"/>
      <c r="D28" s="15" t="n"/>
      <c r="E28" s="31" t="n"/>
      <c r="F28" s="33" t="n"/>
      <c r="G28" s="15" t="n"/>
      <c r="H28" s="21" t="n"/>
      <c r="M28">
        <f>IF(OR(A28="",B28=""),"",A28&amp;"|"&amp;TEXT(B28,"yyyymmdd"))</f>
        <v/>
      </c>
      <c r="N28">
        <f>IF(OR(A28="",D28=""),"",IFERROR(IF(D28="Fração ideal",SUMIFS(Unidades!$E$5:$E$104,Unidades!$A$5:$A$104,A28,Unidades!$F$5:$F$104,"Ativa"),IF(D28="Área",SUMIFS(Unidades!$D$5:$D$104,Unidades!$A$5:$A$104,A28,Unidades!$F$5:$F$104,"Ativa"),IF(D28="Igualitário",COUNTIFS(Unidades!$A$5:$A$104,A28,Unidades!$F$5:$F$104,"Ativa"),""))),""))</f>
        <v/>
      </c>
    </row>
    <row r="29" ht="21" customHeight="1">
      <c r="A29" s="15" t="n"/>
      <c r="B29" s="33" t="n"/>
      <c r="C29" s="30" t="n"/>
      <c r="D29" s="15" t="n"/>
      <c r="E29" s="31" t="n"/>
      <c r="F29" s="33" t="n"/>
      <c r="G29" s="15" t="n"/>
      <c r="H29" s="21" t="n"/>
      <c r="M29">
        <f>IF(OR(A29="",B29=""),"",A29&amp;"|"&amp;TEXT(B29,"yyyymmdd"))</f>
        <v/>
      </c>
      <c r="N29">
        <f>IF(OR(A29="",D29=""),"",IFERROR(IF(D29="Fração ideal",SUMIFS(Unidades!$E$5:$E$104,Unidades!$A$5:$A$104,A29,Unidades!$F$5:$F$104,"Ativa"),IF(D29="Área",SUMIFS(Unidades!$D$5:$D$104,Unidades!$A$5:$A$104,A29,Unidades!$F$5:$F$104,"Ativa"),IF(D29="Igualitário",COUNTIFS(Unidades!$A$5:$A$104,A29,Unidades!$F$5:$F$104,"Ativa"),""))),""))</f>
        <v/>
      </c>
    </row>
    <row r="30" ht="21" customHeight="1">
      <c r="A30" s="15" t="n"/>
      <c r="B30" s="33" t="n"/>
      <c r="C30" s="30" t="n"/>
      <c r="D30" s="15" t="n"/>
      <c r="E30" s="31" t="n"/>
      <c r="F30" s="33" t="n"/>
      <c r="G30" s="15" t="n"/>
      <c r="H30" s="21" t="n"/>
      <c r="M30">
        <f>IF(OR(A30="",B30=""),"",A30&amp;"|"&amp;TEXT(B30,"yyyymmdd"))</f>
        <v/>
      </c>
      <c r="N30">
        <f>IF(OR(A30="",D30=""),"",IFERROR(IF(D30="Fração ideal",SUMIFS(Unidades!$E$5:$E$104,Unidades!$A$5:$A$104,A30,Unidades!$F$5:$F$104,"Ativa"),IF(D30="Área",SUMIFS(Unidades!$D$5:$D$104,Unidades!$A$5:$A$104,A30,Unidades!$F$5:$F$104,"Ativa"),IF(D30="Igualitário",COUNTIFS(Unidades!$A$5:$A$104,A30,Unidades!$F$5:$F$104,"Ativa"),""))),""))</f>
        <v/>
      </c>
    </row>
    <row r="31" ht="21" customHeight="1">
      <c r="A31" s="15" t="n"/>
      <c r="B31" s="33" t="n"/>
      <c r="C31" s="30" t="n"/>
      <c r="D31" s="15" t="n"/>
      <c r="E31" s="31" t="n"/>
      <c r="F31" s="33" t="n"/>
      <c r="G31" s="15" t="n"/>
      <c r="H31" s="21" t="n"/>
      <c r="M31">
        <f>IF(OR(A31="",B31=""),"",A31&amp;"|"&amp;TEXT(B31,"yyyymmdd"))</f>
        <v/>
      </c>
      <c r="N31">
        <f>IF(OR(A31="",D31=""),"",IFERROR(IF(D31="Fração ideal",SUMIFS(Unidades!$E$5:$E$104,Unidades!$A$5:$A$104,A31,Unidades!$F$5:$F$104,"Ativa"),IF(D31="Área",SUMIFS(Unidades!$D$5:$D$104,Unidades!$A$5:$A$104,A31,Unidades!$F$5:$F$104,"Ativa"),IF(D31="Igualitário",COUNTIFS(Unidades!$A$5:$A$104,A31,Unidades!$F$5:$F$104,"Ativa"),""))),""))</f>
        <v/>
      </c>
    </row>
    <row r="32" ht="21" customHeight="1">
      <c r="A32" s="15" t="n"/>
      <c r="B32" s="33" t="n"/>
      <c r="C32" s="30" t="n"/>
      <c r="D32" s="15" t="n"/>
      <c r="E32" s="31" t="n"/>
      <c r="F32" s="33" t="n"/>
      <c r="G32" s="15" t="n"/>
      <c r="H32" s="21" t="n"/>
      <c r="M32">
        <f>IF(OR(A32="",B32=""),"",A32&amp;"|"&amp;TEXT(B32,"yyyymmdd"))</f>
        <v/>
      </c>
      <c r="N32">
        <f>IF(OR(A32="",D32=""),"",IFERROR(IF(D32="Fração ideal",SUMIFS(Unidades!$E$5:$E$104,Unidades!$A$5:$A$104,A32,Unidades!$F$5:$F$104,"Ativa"),IF(D32="Área",SUMIFS(Unidades!$D$5:$D$104,Unidades!$A$5:$A$104,A32,Unidades!$F$5:$F$104,"Ativa"),IF(D32="Igualitário",COUNTIFS(Unidades!$A$5:$A$104,A32,Unidades!$F$5:$F$104,"Ativa"),""))),""))</f>
        <v/>
      </c>
    </row>
    <row r="33" ht="21" customHeight="1">
      <c r="A33" s="15" t="n"/>
      <c r="B33" s="33" t="n"/>
      <c r="C33" s="30" t="n"/>
      <c r="D33" s="15" t="n"/>
      <c r="E33" s="31" t="n"/>
      <c r="F33" s="33" t="n"/>
      <c r="G33" s="15" t="n"/>
      <c r="H33" s="21" t="n"/>
      <c r="M33">
        <f>IF(OR(A33="",B33=""),"",A33&amp;"|"&amp;TEXT(B33,"yyyymmdd"))</f>
        <v/>
      </c>
      <c r="N33">
        <f>IF(OR(A33="",D33=""),"",IFERROR(IF(D33="Fração ideal",SUMIFS(Unidades!$E$5:$E$104,Unidades!$A$5:$A$104,A33,Unidades!$F$5:$F$104,"Ativa"),IF(D33="Área",SUMIFS(Unidades!$D$5:$D$104,Unidades!$A$5:$A$104,A33,Unidades!$F$5:$F$104,"Ativa"),IF(D33="Igualitário",COUNTIFS(Unidades!$A$5:$A$104,A33,Unidades!$F$5:$F$104,"Ativa"),""))),""))</f>
        <v/>
      </c>
    </row>
    <row r="34" ht="21" customHeight="1">
      <c r="A34" s="15" t="n"/>
      <c r="B34" s="33" t="n"/>
      <c r="C34" s="30" t="n"/>
      <c r="D34" s="15" t="n"/>
      <c r="E34" s="31" t="n"/>
      <c r="F34" s="33" t="n"/>
      <c r="G34" s="15" t="n"/>
      <c r="H34" s="21" t="n"/>
      <c r="M34">
        <f>IF(OR(A34="",B34=""),"",A34&amp;"|"&amp;TEXT(B34,"yyyymmdd"))</f>
        <v/>
      </c>
      <c r="N34">
        <f>IF(OR(A34="",D34=""),"",IFERROR(IF(D34="Fração ideal",SUMIFS(Unidades!$E$5:$E$104,Unidades!$A$5:$A$104,A34,Unidades!$F$5:$F$104,"Ativa"),IF(D34="Área",SUMIFS(Unidades!$D$5:$D$104,Unidades!$A$5:$A$104,A34,Unidades!$F$5:$F$104,"Ativa"),IF(D34="Igualitário",COUNTIFS(Unidades!$A$5:$A$104,A34,Unidades!$F$5:$F$104,"Ativa"),""))),""))</f>
        <v/>
      </c>
    </row>
    <row r="35" ht="21" customHeight="1">
      <c r="A35" s="15" t="n"/>
      <c r="B35" s="33" t="n"/>
      <c r="C35" s="30" t="n"/>
      <c r="D35" s="15" t="n"/>
      <c r="E35" s="31" t="n"/>
      <c r="F35" s="33" t="n"/>
      <c r="G35" s="15" t="n"/>
      <c r="H35" s="21" t="n"/>
      <c r="M35">
        <f>IF(OR(A35="",B35=""),"",A35&amp;"|"&amp;TEXT(B35,"yyyymmdd"))</f>
        <v/>
      </c>
      <c r="N35">
        <f>IF(OR(A35="",D35=""),"",IFERROR(IF(D35="Fração ideal",SUMIFS(Unidades!$E$5:$E$104,Unidades!$A$5:$A$104,A35,Unidades!$F$5:$F$104,"Ativa"),IF(D35="Área",SUMIFS(Unidades!$D$5:$D$104,Unidades!$A$5:$A$104,A35,Unidades!$F$5:$F$104,"Ativa"),IF(D35="Igualitário",COUNTIFS(Unidades!$A$5:$A$104,A35,Unidades!$F$5:$F$104,"Ativa"),""))),""))</f>
        <v/>
      </c>
    </row>
    <row r="36" ht="21" customHeight="1">
      <c r="A36" s="15" t="n"/>
      <c r="B36" s="33" t="n"/>
      <c r="C36" s="30" t="n"/>
      <c r="D36" s="15" t="n"/>
      <c r="E36" s="31" t="n"/>
      <c r="F36" s="33" t="n"/>
      <c r="G36" s="15" t="n"/>
      <c r="H36" s="21" t="n"/>
      <c r="M36">
        <f>IF(OR(A36="",B36=""),"",A36&amp;"|"&amp;TEXT(B36,"yyyymmdd"))</f>
        <v/>
      </c>
      <c r="N36">
        <f>IF(OR(A36="",D36=""),"",IFERROR(IF(D36="Fração ideal",SUMIFS(Unidades!$E$5:$E$104,Unidades!$A$5:$A$104,A36,Unidades!$F$5:$F$104,"Ativa"),IF(D36="Área",SUMIFS(Unidades!$D$5:$D$104,Unidades!$A$5:$A$104,A36,Unidades!$F$5:$F$104,"Ativa"),IF(D36="Igualitário",COUNTIFS(Unidades!$A$5:$A$104,A36,Unidades!$F$5:$F$104,"Ativa"),""))),""))</f>
        <v/>
      </c>
    </row>
    <row r="37" ht="21" customHeight="1">
      <c r="A37" s="15" t="n"/>
      <c r="B37" s="33" t="n"/>
      <c r="C37" s="30" t="n"/>
      <c r="D37" s="15" t="n"/>
      <c r="E37" s="31" t="n"/>
      <c r="F37" s="33" t="n"/>
      <c r="G37" s="15" t="n"/>
      <c r="H37" s="21" t="n"/>
      <c r="M37">
        <f>IF(OR(A37="",B37=""),"",A37&amp;"|"&amp;TEXT(B37,"yyyymmdd"))</f>
        <v/>
      </c>
      <c r="N37">
        <f>IF(OR(A37="",D37=""),"",IFERROR(IF(D37="Fração ideal",SUMIFS(Unidades!$E$5:$E$104,Unidades!$A$5:$A$104,A37,Unidades!$F$5:$F$104,"Ativa"),IF(D37="Área",SUMIFS(Unidades!$D$5:$D$104,Unidades!$A$5:$A$104,A37,Unidades!$F$5:$F$104,"Ativa"),IF(D37="Igualitário",COUNTIFS(Unidades!$A$5:$A$104,A37,Unidades!$F$5:$F$104,"Ativa"),""))),""))</f>
        <v/>
      </c>
    </row>
    <row r="38" ht="21" customHeight="1">
      <c r="A38" s="15" t="n"/>
      <c r="B38" s="33" t="n"/>
      <c r="C38" s="30" t="n"/>
      <c r="D38" s="15" t="n"/>
      <c r="E38" s="31" t="n"/>
      <c r="F38" s="33" t="n"/>
      <c r="G38" s="15" t="n"/>
      <c r="H38" s="21" t="n"/>
      <c r="M38">
        <f>IF(OR(A38="",B38=""),"",A38&amp;"|"&amp;TEXT(B38,"yyyymmdd"))</f>
        <v/>
      </c>
      <c r="N38">
        <f>IF(OR(A38="",D38=""),"",IFERROR(IF(D38="Fração ideal",SUMIFS(Unidades!$E$5:$E$104,Unidades!$A$5:$A$104,A38,Unidades!$F$5:$F$104,"Ativa"),IF(D38="Área",SUMIFS(Unidades!$D$5:$D$104,Unidades!$A$5:$A$104,A38,Unidades!$F$5:$F$104,"Ativa"),IF(D38="Igualitário",COUNTIFS(Unidades!$A$5:$A$104,A38,Unidades!$F$5:$F$104,"Ativa"),""))),""))</f>
        <v/>
      </c>
    </row>
    <row r="39" ht="21" customHeight="1">
      <c r="A39" s="15" t="n"/>
      <c r="B39" s="33" t="n"/>
      <c r="C39" s="30" t="n"/>
      <c r="D39" s="15" t="n"/>
      <c r="E39" s="31" t="n"/>
      <c r="F39" s="33" t="n"/>
      <c r="G39" s="15" t="n"/>
      <c r="H39" s="21" t="n"/>
      <c r="M39">
        <f>IF(OR(A39="",B39=""),"",A39&amp;"|"&amp;TEXT(B39,"yyyymmdd"))</f>
        <v/>
      </c>
      <c r="N39">
        <f>IF(OR(A39="",D39=""),"",IFERROR(IF(D39="Fração ideal",SUMIFS(Unidades!$E$5:$E$104,Unidades!$A$5:$A$104,A39,Unidades!$F$5:$F$104,"Ativa"),IF(D39="Área",SUMIFS(Unidades!$D$5:$D$104,Unidades!$A$5:$A$104,A39,Unidades!$F$5:$F$104,"Ativa"),IF(D39="Igualitário",COUNTIFS(Unidades!$A$5:$A$104,A39,Unidades!$F$5:$F$104,"Ativa"),""))),""))</f>
        <v/>
      </c>
    </row>
    <row r="40" ht="21" customHeight="1">
      <c r="A40" s="15" t="n"/>
      <c r="B40" s="33" t="n"/>
      <c r="C40" s="30" t="n"/>
      <c r="D40" s="15" t="n"/>
      <c r="E40" s="31" t="n"/>
      <c r="F40" s="33" t="n"/>
      <c r="G40" s="15" t="n"/>
      <c r="H40" s="21" t="n"/>
      <c r="M40">
        <f>IF(OR(A40="",B40=""),"",A40&amp;"|"&amp;TEXT(B40,"yyyymmdd"))</f>
        <v/>
      </c>
      <c r="N40">
        <f>IF(OR(A40="",D40=""),"",IFERROR(IF(D40="Fração ideal",SUMIFS(Unidades!$E$5:$E$104,Unidades!$A$5:$A$104,A40,Unidades!$F$5:$F$104,"Ativa"),IF(D40="Área",SUMIFS(Unidades!$D$5:$D$104,Unidades!$A$5:$A$104,A40,Unidades!$F$5:$F$104,"Ativa"),IF(D40="Igualitário",COUNTIFS(Unidades!$A$5:$A$104,A40,Unidades!$F$5:$F$104,"Ativa"),""))),""))</f>
        <v/>
      </c>
    </row>
    <row r="41" ht="21" customHeight="1">
      <c r="A41" s="15" t="n"/>
      <c r="B41" s="33" t="n"/>
      <c r="C41" s="30" t="n"/>
      <c r="D41" s="15" t="n"/>
      <c r="E41" s="31" t="n"/>
      <c r="F41" s="33" t="n"/>
      <c r="G41" s="15" t="n"/>
      <c r="H41" s="21" t="n"/>
      <c r="M41">
        <f>IF(OR(A41="",B41=""),"",A41&amp;"|"&amp;TEXT(B41,"yyyymmdd"))</f>
        <v/>
      </c>
      <c r="N41">
        <f>IF(OR(A41="",D41=""),"",IFERROR(IF(D41="Fração ideal",SUMIFS(Unidades!$E$5:$E$104,Unidades!$A$5:$A$104,A41,Unidades!$F$5:$F$104,"Ativa"),IF(D41="Área",SUMIFS(Unidades!$D$5:$D$104,Unidades!$A$5:$A$104,A41,Unidades!$F$5:$F$104,"Ativa"),IF(D41="Igualitário",COUNTIFS(Unidades!$A$5:$A$104,A41,Unidades!$F$5:$F$104,"Ativa"),""))),""))</f>
        <v/>
      </c>
    </row>
    <row r="42" ht="21" customHeight="1">
      <c r="A42" s="15" t="n"/>
      <c r="B42" s="33" t="n"/>
      <c r="C42" s="30" t="n"/>
      <c r="D42" s="15" t="n"/>
      <c r="E42" s="31" t="n"/>
      <c r="F42" s="33" t="n"/>
      <c r="G42" s="15" t="n"/>
      <c r="H42" s="21" t="n"/>
      <c r="M42">
        <f>IF(OR(A42="",B42=""),"",A42&amp;"|"&amp;TEXT(B42,"yyyymmdd"))</f>
        <v/>
      </c>
      <c r="N42">
        <f>IF(OR(A42="",D42=""),"",IFERROR(IF(D42="Fração ideal",SUMIFS(Unidades!$E$5:$E$104,Unidades!$A$5:$A$104,A42,Unidades!$F$5:$F$104,"Ativa"),IF(D42="Área",SUMIFS(Unidades!$D$5:$D$104,Unidades!$A$5:$A$104,A42,Unidades!$F$5:$F$104,"Ativa"),IF(D42="Igualitário",COUNTIFS(Unidades!$A$5:$A$104,A42,Unidades!$F$5:$F$104,"Ativa"),""))),""))</f>
        <v/>
      </c>
    </row>
    <row r="43" ht="21" customHeight="1">
      <c r="A43" s="15" t="n"/>
      <c r="B43" s="33" t="n"/>
      <c r="C43" s="30" t="n"/>
      <c r="D43" s="15" t="n"/>
      <c r="E43" s="31" t="n"/>
      <c r="F43" s="33" t="n"/>
      <c r="G43" s="15" t="n"/>
      <c r="H43" s="21" t="n"/>
      <c r="M43">
        <f>IF(OR(A43="",B43=""),"",A43&amp;"|"&amp;TEXT(B43,"yyyymmdd"))</f>
        <v/>
      </c>
      <c r="N43">
        <f>IF(OR(A43="",D43=""),"",IFERROR(IF(D43="Fração ideal",SUMIFS(Unidades!$E$5:$E$104,Unidades!$A$5:$A$104,A43,Unidades!$F$5:$F$104,"Ativa"),IF(D43="Área",SUMIFS(Unidades!$D$5:$D$104,Unidades!$A$5:$A$104,A43,Unidades!$F$5:$F$104,"Ativa"),IF(D43="Igualitário",COUNTIFS(Unidades!$A$5:$A$104,A43,Unidades!$F$5:$F$104,"Ativa"),""))),""))</f>
        <v/>
      </c>
    </row>
    <row r="44" ht="21" customHeight="1">
      <c r="A44" s="15" t="n"/>
      <c r="B44" s="33" t="n"/>
      <c r="C44" s="30" t="n"/>
      <c r="D44" s="15" t="n"/>
      <c r="E44" s="31" t="n"/>
      <c r="F44" s="33" t="n"/>
      <c r="G44" s="15" t="n"/>
      <c r="H44" s="21" t="n"/>
      <c r="M44">
        <f>IF(OR(A44="",B44=""),"",A44&amp;"|"&amp;TEXT(B44,"yyyymmdd"))</f>
        <v/>
      </c>
      <c r="N44">
        <f>IF(OR(A44="",D44=""),"",IFERROR(IF(D44="Fração ideal",SUMIFS(Unidades!$E$5:$E$104,Unidades!$A$5:$A$104,A44,Unidades!$F$5:$F$104,"Ativa"),IF(D44="Área",SUMIFS(Unidades!$D$5:$D$104,Unidades!$A$5:$A$104,A44,Unidades!$F$5:$F$104,"Ativa"),IF(D44="Igualitário",COUNTIFS(Unidades!$A$5:$A$104,A44,Unidades!$F$5:$F$104,"Ativa"),""))),""))</f>
        <v/>
      </c>
    </row>
    <row r="45" ht="21" customHeight="1">
      <c r="A45" s="15" t="n"/>
      <c r="B45" s="33" t="n"/>
      <c r="C45" s="30" t="n"/>
      <c r="D45" s="15" t="n"/>
      <c r="E45" s="31" t="n"/>
      <c r="F45" s="33" t="n"/>
      <c r="G45" s="15" t="n"/>
      <c r="H45" s="21" t="n"/>
      <c r="M45">
        <f>IF(OR(A45="",B45=""),"",A45&amp;"|"&amp;TEXT(B45,"yyyymmdd"))</f>
        <v/>
      </c>
      <c r="N45">
        <f>IF(OR(A45="",D45=""),"",IFERROR(IF(D45="Fração ideal",SUMIFS(Unidades!$E$5:$E$104,Unidades!$A$5:$A$104,A45,Unidades!$F$5:$F$104,"Ativa"),IF(D45="Área",SUMIFS(Unidades!$D$5:$D$104,Unidades!$A$5:$A$104,A45,Unidades!$F$5:$F$104,"Ativa"),IF(D45="Igualitário",COUNTIFS(Unidades!$A$5:$A$104,A45,Unidades!$F$5:$F$104,"Ativa"),""))),""))</f>
        <v/>
      </c>
    </row>
    <row r="46" ht="21" customHeight="1">
      <c r="A46" s="15" t="n"/>
      <c r="B46" s="33" t="n"/>
      <c r="C46" s="30" t="n"/>
      <c r="D46" s="15" t="n"/>
      <c r="E46" s="31" t="n"/>
      <c r="F46" s="33" t="n"/>
      <c r="G46" s="15" t="n"/>
      <c r="H46" s="21" t="n"/>
      <c r="M46">
        <f>IF(OR(A46="",B46=""),"",A46&amp;"|"&amp;TEXT(B46,"yyyymmdd"))</f>
        <v/>
      </c>
      <c r="N46">
        <f>IF(OR(A46="",D46=""),"",IFERROR(IF(D46="Fração ideal",SUMIFS(Unidades!$E$5:$E$104,Unidades!$A$5:$A$104,A46,Unidades!$F$5:$F$104,"Ativa"),IF(D46="Área",SUMIFS(Unidades!$D$5:$D$104,Unidades!$A$5:$A$104,A46,Unidades!$F$5:$F$104,"Ativa"),IF(D46="Igualitário",COUNTIFS(Unidades!$A$5:$A$104,A46,Unidades!$F$5:$F$104,"Ativa"),""))),""))</f>
        <v/>
      </c>
    </row>
    <row r="47" ht="21" customHeight="1">
      <c r="A47" s="15" t="n"/>
      <c r="B47" s="33" t="n"/>
      <c r="C47" s="30" t="n"/>
      <c r="D47" s="15" t="n"/>
      <c r="E47" s="31" t="n"/>
      <c r="F47" s="33" t="n"/>
      <c r="G47" s="15" t="n"/>
      <c r="H47" s="21" t="n"/>
      <c r="M47">
        <f>IF(OR(A47="",B47=""),"",A47&amp;"|"&amp;TEXT(B47,"yyyymmdd"))</f>
        <v/>
      </c>
      <c r="N47">
        <f>IF(OR(A47="",D47=""),"",IFERROR(IF(D47="Fração ideal",SUMIFS(Unidades!$E$5:$E$104,Unidades!$A$5:$A$104,A47,Unidades!$F$5:$F$104,"Ativa"),IF(D47="Área",SUMIFS(Unidades!$D$5:$D$104,Unidades!$A$5:$A$104,A47,Unidades!$F$5:$F$104,"Ativa"),IF(D47="Igualitário",COUNTIFS(Unidades!$A$5:$A$104,A47,Unidades!$F$5:$F$104,"Ativa"),""))),""))</f>
        <v/>
      </c>
    </row>
    <row r="48" ht="21" customHeight="1">
      <c r="A48" s="15" t="n"/>
      <c r="B48" s="33" t="n"/>
      <c r="C48" s="30" t="n"/>
      <c r="D48" s="15" t="n"/>
      <c r="E48" s="31" t="n"/>
      <c r="F48" s="33" t="n"/>
      <c r="G48" s="15" t="n"/>
      <c r="H48" s="21" t="n"/>
      <c r="M48">
        <f>IF(OR(A48="",B48=""),"",A48&amp;"|"&amp;TEXT(B48,"yyyymmdd"))</f>
        <v/>
      </c>
      <c r="N48">
        <f>IF(OR(A48="",D48=""),"",IFERROR(IF(D48="Fração ideal",SUMIFS(Unidades!$E$5:$E$104,Unidades!$A$5:$A$104,A48,Unidades!$F$5:$F$104,"Ativa"),IF(D48="Área",SUMIFS(Unidades!$D$5:$D$104,Unidades!$A$5:$A$104,A48,Unidades!$F$5:$F$104,"Ativa"),IF(D48="Igualitário",COUNTIFS(Unidades!$A$5:$A$104,A48,Unidades!$F$5:$F$104,"Ativa"),""))),""))</f>
        <v/>
      </c>
    </row>
    <row r="49" ht="21" customHeight="1">
      <c r="A49" s="15" t="n"/>
      <c r="B49" s="33" t="n"/>
      <c r="C49" s="30" t="n"/>
      <c r="D49" s="15" t="n"/>
      <c r="E49" s="31" t="n"/>
      <c r="F49" s="33" t="n"/>
      <c r="G49" s="15" t="n"/>
      <c r="H49" s="21" t="n"/>
      <c r="M49">
        <f>IF(OR(A49="",B49=""),"",A49&amp;"|"&amp;TEXT(B49,"yyyymmdd"))</f>
        <v/>
      </c>
      <c r="N49">
        <f>IF(OR(A49="",D49=""),"",IFERROR(IF(D49="Fração ideal",SUMIFS(Unidades!$E$5:$E$104,Unidades!$A$5:$A$104,A49,Unidades!$F$5:$F$104,"Ativa"),IF(D49="Área",SUMIFS(Unidades!$D$5:$D$104,Unidades!$A$5:$A$104,A49,Unidades!$F$5:$F$104,"Ativa"),IF(D49="Igualitário",COUNTIFS(Unidades!$A$5:$A$104,A49,Unidades!$F$5:$F$104,"Ativa"),""))),""))</f>
        <v/>
      </c>
    </row>
    <row r="50" ht="21" customHeight="1">
      <c r="A50" s="15" t="n"/>
      <c r="B50" s="33" t="n"/>
      <c r="C50" s="30" t="n"/>
      <c r="D50" s="15" t="n"/>
      <c r="E50" s="31" t="n"/>
      <c r="F50" s="33" t="n"/>
      <c r="G50" s="15" t="n"/>
      <c r="H50" s="21" t="n"/>
      <c r="M50">
        <f>IF(OR(A50="",B50=""),"",A50&amp;"|"&amp;TEXT(B50,"yyyymmdd"))</f>
        <v/>
      </c>
      <c r="N50">
        <f>IF(OR(A50="",D50=""),"",IFERROR(IF(D50="Fração ideal",SUMIFS(Unidades!$E$5:$E$104,Unidades!$A$5:$A$104,A50,Unidades!$F$5:$F$104,"Ativa"),IF(D50="Área",SUMIFS(Unidades!$D$5:$D$104,Unidades!$A$5:$A$104,A50,Unidades!$F$5:$F$104,"Ativa"),IF(D50="Igualitário",COUNTIFS(Unidades!$A$5:$A$104,A50,Unidades!$F$5:$F$104,"Ativa"),""))),""))</f>
        <v/>
      </c>
    </row>
    <row r="51" ht="21" customHeight="1">
      <c r="A51" s="15" t="n"/>
      <c r="B51" s="33" t="n"/>
      <c r="C51" s="30" t="n"/>
      <c r="D51" s="15" t="n"/>
      <c r="E51" s="31" t="n"/>
      <c r="F51" s="33" t="n"/>
      <c r="G51" s="15" t="n"/>
      <c r="H51" s="21" t="n"/>
      <c r="M51">
        <f>IF(OR(A51="",B51=""),"",A51&amp;"|"&amp;TEXT(B51,"yyyymmdd"))</f>
        <v/>
      </c>
      <c r="N51">
        <f>IF(OR(A51="",D51=""),"",IFERROR(IF(D51="Fração ideal",SUMIFS(Unidades!$E$5:$E$104,Unidades!$A$5:$A$104,A51,Unidades!$F$5:$F$104,"Ativa"),IF(D51="Área",SUMIFS(Unidades!$D$5:$D$104,Unidades!$A$5:$A$104,A51,Unidades!$F$5:$F$104,"Ativa"),IF(D51="Igualitário",COUNTIFS(Unidades!$A$5:$A$104,A51,Unidades!$F$5:$F$104,"Ativa"),""))),""))</f>
        <v/>
      </c>
    </row>
    <row r="52" ht="21" customHeight="1">
      <c r="A52" s="15" t="n"/>
      <c r="B52" s="33" t="n"/>
      <c r="C52" s="30" t="n"/>
      <c r="D52" s="15" t="n"/>
      <c r="E52" s="31" t="n"/>
      <c r="F52" s="33" t="n"/>
      <c r="G52" s="15" t="n"/>
      <c r="H52" s="21" t="n"/>
      <c r="M52">
        <f>IF(OR(A52="",B52=""),"",A52&amp;"|"&amp;TEXT(B52,"yyyymmdd"))</f>
        <v/>
      </c>
      <c r="N52">
        <f>IF(OR(A52="",D52=""),"",IFERROR(IF(D52="Fração ideal",SUMIFS(Unidades!$E$5:$E$104,Unidades!$A$5:$A$104,A52,Unidades!$F$5:$F$104,"Ativa"),IF(D52="Área",SUMIFS(Unidades!$D$5:$D$104,Unidades!$A$5:$A$104,A52,Unidades!$F$5:$F$104,"Ativa"),IF(D52="Igualitário",COUNTIFS(Unidades!$A$5:$A$104,A52,Unidades!$F$5:$F$104,"Ativa"),""))),""))</f>
        <v/>
      </c>
    </row>
    <row r="53" ht="21" customHeight="1">
      <c r="A53" s="15" t="n"/>
      <c r="B53" s="33" t="n"/>
      <c r="C53" s="30" t="n"/>
      <c r="D53" s="15" t="n"/>
      <c r="E53" s="31" t="n"/>
      <c r="F53" s="33" t="n"/>
      <c r="G53" s="15" t="n"/>
      <c r="H53" s="21" t="n"/>
      <c r="M53">
        <f>IF(OR(A53="",B53=""),"",A53&amp;"|"&amp;TEXT(B53,"yyyymmdd"))</f>
        <v/>
      </c>
      <c r="N53">
        <f>IF(OR(A53="",D53=""),"",IFERROR(IF(D53="Fração ideal",SUMIFS(Unidades!$E$5:$E$104,Unidades!$A$5:$A$104,A53,Unidades!$F$5:$F$104,"Ativa"),IF(D53="Área",SUMIFS(Unidades!$D$5:$D$104,Unidades!$A$5:$A$104,A53,Unidades!$F$5:$F$104,"Ativa"),IF(D53="Igualitário",COUNTIFS(Unidades!$A$5:$A$104,A53,Unidades!$F$5:$F$104,"Ativa"),""))),""))</f>
        <v/>
      </c>
    </row>
    <row r="54" ht="21" customHeight="1">
      <c r="A54" s="15" t="n"/>
      <c r="B54" s="33" t="n"/>
      <c r="C54" s="30" t="n"/>
      <c r="D54" s="15" t="n"/>
      <c r="E54" s="31" t="n"/>
      <c r="F54" s="33" t="n"/>
      <c r="G54" s="15" t="n"/>
      <c r="H54" s="21" t="n"/>
      <c r="M54">
        <f>IF(OR(A54="",B54=""),"",A54&amp;"|"&amp;TEXT(B54,"yyyymmdd"))</f>
        <v/>
      </c>
      <c r="N54">
        <f>IF(OR(A54="",D54=""),"",IFERROR(IF(D54="Fração ideal",SUMIFS(Unidades!$E$5:$E$104,Unidades!$A$5:$A$104,A54,Unidades!$F$5:$F$104,"Ativa"),IF(D54="Área",SUMIFS(Unidades!$D$5:$D$104,Unidades!$A$5:$A$104,A54,Unidades!$F$5:$F$104,"Ativa"),IF(D54="Igualitário",COUNTIFS(Unidades!$A$5:$A$104,A54,Unidades!$F$5:$F$104,"Ativa"),""))),""))</f>
        <v/>
      </c>
    </row>
    <row r="55" ht="21" customHeight="1">
      <c r="A55" s="15" t="n"/>
      <c r="B55" s="33" t="n"/>
      <c r="C55" s="30" t="n"/>
      <c r="D55" s="15" t="n"/>
      <c r="E55" s="31" t="n"/>
      <c r="F55" s="33" t="n"/>
      <c r="G55" s="15" t="n"/>
      <c r="H55" s="21" t="n"/>
      <c r="M55">
        <f>IF(OR(A55="",B55=""),"",A55&amp;"|"&amp;TEXT(B55,"yyyymmdd"))</f>
        <v/>
      </c>
      <c r="N55">
        <f>IF(OR(A55="",D55=""),"",IFERROR(IF(D55="Fração ideal",SUMIFS(Unidades!$E$5:$E$104,Unidades!$A$5:$A$104,A55,Unidades!$F$5:$F$104,"Ativa"),IF(D55="Área",SUMIFS(Unidades!$D$5:$D$104,Unidades!$A$5:$A$104,A55,Unidades!$F$5:$F$104,"Ativa"),IF(D55="Igualitário",COUNTIFS(Unidades!$A$5:$A$104,A55,Unidades!$F$5:$F$104,"Ativa"),""))),""))</f>
        <v/>
      </c>
    </row>
    <row r="56" ht="21" customHeight="1">
      <c r="A56" s="15" t="n"/>
      <c r="B56" s="33" t="n"/>
      <c r="C56" s="30" t="n"/>
      <c r="D56" s="15" t="n"/>
      <c r="E56" s="31" t="n"/>
      <c r="F56" s="33" t="n"/>
      <c r="G56" s="15" t="n"/>
      <c r="H56" s="21" t="n"/>
      <c r="M56">
        <f>IF(OR(A56="",B56=""),"",A56&amp;"|"&amp;TEXT(B56,"yyyymmdd"))</f>
        <v/>
      </c>
      <c r="N56">
        <f>IF(OR(A56="",D56=""),"",IFERROR(IF(D56="Fração ideal",SUMIFS(Unidades!$E$5:$E$104,Unidades!$A$5:$A$104,A56,Unidades!$F$5:$F$104,"Ativa"),IF(D56="Área",SUMIFS(Unidades!$D$5:$D$104,Unidades!$A$5:$A$104,A56,Unidades!$F$5:$F$104,"Ativa"),IF(D56="Igualitário",COUNTIFS(Unidades!$A$5:$A$104,A56,Unidades!$F$5:$F$104,"Ativa"),""))),""))</f>
        <v/>
      </c>
    </row>
    <row r="57" ht="21" customHeight="1">
      <c r="A57" s="15" t="n"/>
      <c r="B57" s="33" t="n"/>
      <c r="C57" s="30" t="n"/>
      <c r="D57" s="15" t="n"/>
      <c r="E57" s="31" t="n"/>
      <c r="F57" s="33" t="n"/>
      <c r="G57" s="15" t="n"/>
      <c r="H57" s="21" t="n"/>
      <c r="M57">
        <f>IF(OR(A57="",B57=""),"",A57&amp;"|"&amp;TEXT(B57,"yyyymmdd"))</f>
        <v/>
      </c>
      <c r="N57">
        <f>IF(OR(A57="",D57=""),"",IFERROR(IF(D57="Fração ideal",SUMIFS(Unidades!$E$5:$E$104,Unidades!$A$5:$A$104,A57,Unidades!$F$5:$F$104,"Ativa"),IF(D57="Área",SUMIFS(Unidades!$D$5:$D$104,Unidades!$A$5:$A$104,A57,Unidades!$F$5:$F$104,"Ativa"),IF(D57="Igualitário",COUNTIFS(Unidades!$A$5:$A$104,A57,Unidades!$F$5:$F$104,"Ativa"),""))),""))</f>
        <v/>
      </c>
    </row>
    <row r="58" ht="21" customHeight="1">
      <c r="A58" s="15" t="n"/>
      <c r="B58" s="33" t="n"/>
      <c r="C58" s="30" t="n"/>
      <c r="D58" s="15" t="n"/>
      <c r="E58" s="31" t="n"/>
      <c r="F58" s="33" t="n"/>
      <c r="G58" s="15" t="n"/>
      <c r="H58" s="21" t="n"/>
      <c r="M58">
        <f>IF(OR(A58="",B58=""),"",A58&amp;"|"&amp;TEXT(B58,"yyyymmdd"))</f>
        <v/>
      </c>
      <c r="N58">
        <f>IF(OR(A58="",D58=""),"",IFERROR(IF(D58="Fração ideal",SUMIFS(Unidades!$E$5:$E$104,Unidades!$A$5:$A$104,A58,Unidades!$F$5:$F$104,"Ativa"),IF(D58="Área",SUMIFS(Unidades!$D$5:$D$104,Unidades!$A$5:$A$104,A58,Unidades!$F$5:$F$104,"Ativa"),IF(D58="Igualitário",COUNTIFS(Unidades!$A$5:$A$104,A58,Unidades!$F$5:$F$104,"Ativa"),""))),""))</f>
        <v/>
      </c>
    </row>
    <row r="59" ht="21" customHeight="1">
      <c r="A59" s="15" t="n"/>
      <c r="B59" s="33" t="n"/>
      <c r="C59" s="30" t="n"/>
      <c r="D59" s="15" t="n"/>
      <c r="E59" s="31" t="n"/>
      <c r="F59" s="33" t="n"/>
      <c r="G59" s="15" t="n"/>
      <c r="H59" s="21" t="n"/>
      <c r="M59">
        <f>IF(OR(A59="",B59=""),"",A59&amp;"|"&amp;TEXT(B59,"yyyymmdd"))</f>
        <v/>
      </c>
      <c r="N59">
        <f>IF(OR(A59="",D59=""),"",IFERROR(IF(D59="Fração ideal",SUMIFS(Unidades!$E$5:$E$104,Unidades!$A$5:$A$104,A59,Unidades!$F$5:$F$104,"Ativa"),IF(D59="Área",SUMIFS(Unidades!$D$5:$D$104,Unidades!$A$5:$A$104,A59,Unidades!$F$5:$F$104,"Ativa"),IF(D59="Igualitário",COUNTIFS(Unidades!$A$5:$A$104,A59,Unidades!$F$5:$F$104,"Ativa"),""))),""))</f>
        <v/>
      </c>
    </row>
    <row r="60" ht="21" customHeight="1">
      <c r="A60" s="15" t="n"/>
      <c r="B60" s="33" t="n"/>
      <c r="C60" s="30" t="n"/>
      <c r="D60" s="15" t="n"/>
      <c r="E60" s="31" t="n"/>
      <c r="F60" s="33" t="n"/>
      <c r="G60" s="15" t="n"/>
      <c r="H60" s="21" t="n"/>
      <c r="M60">
        <f>IF(OR(A60="",B60=""),"",A60&amp;"|"&amp;TEXT(B60,"yyyymmdd"))</f>
        <v/>
      </c>
      <c r="N60">
        <f>IF(OR(A60="",D60=""),"",IFERROR(IF(D60="Fração ideal",SUMIFS(Unidades!$E$5:$E$104,Unidades!$A$5:$A$104,A60,Unidades!$F$5:$F$104,"Ativa"),IF(D60="Área",SUMIFS(Unidades!$D$5:$D$104,Unidades!$A$5:$A$104,A60,Unidades!$F$5:$F$104,"Ativa"),IF(D60="Igualitário",COUNTIFS(Unidades!$A$5:$A$104,A60,Unidades!$F$5:$F$104,"Ativa"),""))),""))</f>
        <v/>
      </c>
    </row>
    <row r="61" ht="21" customHeight="1">
      <c r="A61" s="15" t="n"/>
      <c r="B61" s="33" t="n"/>
      <c r="C61" s="30" t="n"/>
      <c r="D61" s="15" t="n"/>
      <c r="E61" s="31" t="n"/>
      <c r="F61" s="33" t="n"/>
      <c r="G61" s="15" t="n"/>
      <c r="H61" s="21" t="n"/>
      <c r="M61">
        <f>IF(OR(A61="",B61=""),"",A61&amp;"|"&amp;TEXT(B61,"yyyymmdd"))</f>
        <v/>
      </c>
      <c r="N61">
        <f>IF(OR(A61="",D61=""),"",IFERROR(IF(D61="Fração ideal",SUMIFS(Unidades!$E$5:$E$104,Unidades!$A$5:$A$104,A61,Unidades!$F$5:$F$104,"Ativa"),IF(D61="Área",SUMIFS(Unidades!$D$5:$D$104,Unidades!$A$5:$A$104,A61,Unidades!$F$5:$F$104,"Ativa"),IF(D61="Igualitário",COUNTIFS(Unidades!$A$5:$A$104,A61,Unidades!$F$5:$F$104,"Ativa"),""))),""))</f>
        <v/>
      </c>
    </row>
    <row r="62" ht="21" customHeight="1">
      <c r="A62" s="15" t="n"/>
      <c r="B62" s="33" t="n"/>
      <c r="C62" s="30" t="n"/>
      <c r="D62" s="15" t="n"/>
      <c r="E62" s="31" t="n"/>
      <c r="F62" s="33" t="n"/>
      <c r="G62" s="15" t="n"/>
      <c r="H62" s="21" t="n"/>
      <c r="M62">
        <f>IF(OR(A62="",B62=""),"",A62&amp;"|"&amp;TEXT(B62,"yyyymmdd"))</f>
        <v/>
      </c>
      <c r="N62">
        <f>IF(OR(A62="",D62=""),"",IFERROR(IF(D62="Fração ideal",SUMIFS(Unidades!$E$5:$E$104,Unidades!$A$5:$A$104,A62,Unidades!$F$5:$F$104,"Ativa"),IF(D62="Área",SUMIFS(Unidades!$D$5:$D$104,Unidades!$A$5:$A$104,A62,Unidades!$F$5:$F$104,"Ativa"),IF(D62="Igualitário",COUNTIFS(Unidades!$A$5:$A$104,A62,Unidades!$F$5:$F$104,"Ativa"),""))),""))</f>
        <v/>
      </c>
    </row>
    <row r="63" ht="21" customHeight="1">
      <c r="A63" s="15" t="n"/>
      <c r="B63" s="33" t="n"/>
      <c r="C63" s="30" t="n"/>
      <c r="D63" s="15" t="n"/>
      <c r="E63" s="31" t="n"/>
      <c r="F63" s="33" t="n"/>
      <c r="G63" s="15" t="n"/>
      <c r="H63" s="21" t="n"/>
      <c r="M63">
        <f>IF(OR(A63="",B63=""),"",A63&amp;"|"&amp;TEXT(B63,"yyyymmdd"))</f>
        <v/>
      </c>
      <c r="N63">
        <f>IF(OR(A63="",D63=""),"",IFERROR(IF(D63="Fração ideal",SUMIFS(Unidades!$E$5:$E$104,Unidades!$A$5:$A$104,A63,Unidades!$F$5:$F$104,"Ativa"),IF(D63="Área",SUMIFS(Unidades!$D$5:$D$104,Unidades!$A$5:$A$104,A63,Unidades!$F$5:$F$104,"Ativa"),IF(D63="Igualitário",COUNTIFS(Unidades!$A$5:$A$104,A63,Unidades!$F$5:$F$104,"Ativa"),""))),""))</f>
        <v/>
      </c>
    </row>
    <row r="64" ht="21" customHeight="1">
      <c r="A64" s="15" t="n"/>
      <c r="B64" s="33" t="n"/>
      <c r="C64" s="30" t="n"/>
      <c r="D64" s="15" t="n"/>
      <c r="E64" s="31" t="n"/>
      <c r="F64" s="33" t="n"/>
      <c r="G64" s="15" t="n"/>
      <c r="H64" s="21" t="n"/>
      <c r="M64">
        <f>IF(OR(A64="",B64=""),"",A64&amp;"|"&amp;TEXT(B64,"yyyymmdd"))</f>
        <v/>
      </c>
      <c r="N64">
        <f>IF(OR(A64="",D64=""),"",IFERROR(IF(D64="Fração ideal",SUMIFS(Unidades!$E$5:$E$104,Unidades!$A$5:$A$104,A64,Unidades!$F$5:$F$104,"Ativa"),IF(D64="Área",SUMIFS(Unidades!$D$5:$D$104,Unidades!$A$5:$A$104,A64,Unidades!$F$5:$F$104,"Ativa"),IF(D64="Igualitário",COUNTIFS(Unidades!$A$5:$A$104,A64,Unidades!$F$5:$F$104,"Ativa"),""))),""))</f>
        <v/>
      </c>
    </row>
    <row r="65" ht="21" customHeight="1">
      <c r="A65" s="15" t="n"/>
      <c r="B65" s="33" t="n"/>
      <c r="C65" s="30" t="n"/>
      <c r="D65" s="15" t="n"/>
      <c r="E65" s="31" t="n"/>
      <c r="F65" s="33" t="n"/>
      <c r="G65" s="15" t="n"/>
      <c r="H65" s="21" t="n"/>
      <c r="M65">
        <f>IF(OR(A65="",B65=""),"",A65&amp;"|"&amp;TEXT(B65,"yyyymmdd"))</f>
        <v/>
      </c>
      <c r="N65">
        <f>IF(OR(A65="",D65=""),"",IFERROR(IF(D65="Fração ideal",SUMIFS(Unidades!$E$5:$E$104,Unidades!$A$5:$A$104,A65,Unidades!$F$5:$F$104,"Ativa"),IF(D65="Área",SUMIFS(Unidades!$D$5:$D$104,Unidades!$A$5:$A$104,A65,Unidades!$F$5:$F$104,"Ativa"),IF(D65="Igualitário",COUNTIFS(Unidades!$A$5:$A$104,A65,Unidades!$F$5:$F$104,"Ativa"),""))),""))</f>
        <v/>
      </c>
    </row>
    <row r="66" ht="21" customHeight="1">
      <c r="A66" s="15" t="n"/>
      <c r="B66" s="33" t="n"/>
      <c r="C66" s="30" t="n"/>
      <c r="D66" s="15" t="n"/>
      <c r="E66" s="31" t="n"/>
      <c r="F66" s="33" t="n"/>
      <c r="G66" s="15" t="n"/>
      <c r="H66" s="21" t="n"/>
      <c r="M66">
        <f>IF(OR(A66="",B66=""),"",A66&amp;"|"&amp;TEXT(B66,"yyyymmdd"))</f>
        <v/>
      </c>
      <c r="N66">
        <f>IF(OR(A66="",D66=""),"",IFERROR(IF(D66="Fração ideal",SUMIFS(Unidades!$E$5:$E$104,Unidades!$A$5:$A$104,A66,Unidades!$F$5:$F$104,"Ativa"),IF(D66="Área",SUMIFS(Unidades!$D$5:$D$104,Unidades!$A$5:$A$104,A66,Unidades!$F$5:$F$104,"Ativa"),IF(D66="Igualitário",COUNTIFS(Unidades!$A$5:$A$104,A66,Unidades!$F$5:$F$104,"Ativa"),""))),""))</f>
        <v/>
      </c>
    </row>
    <row r="67" ht="21" customHeight="1">
      <c r="A67" s="15" t="n"/>
      <c r="B67" s="33" t="n"/>
      <c r="C67" s="30" t="n"/>
      <c r="D67" s="15" t="n"/>
      <c r="E67" s="31" t="n"/>
      <c r="F67" s="33" t="n"/>
      <c r="G67" s="15" t="n"/>
      <c r="H67" s="21" t="n"/>
      <c r="M67">
        <f>IF(OR(A67="",B67=""),"",A67&amp;"|"&amp;TEXT(B67,"yyyymmdd"))</f>
        <v/>
      </c>
      <c r="N67">
        <f>IF(OR(A67="",D67=""),"",IFERROR(IF(D67="Fração ideal",SUMIFS(Unidades!$E$5:$E$104,Unidades!$A$5:$A$104,A67,Unidades!$F$5:$F$104,"Ativa"),IF(D67="Área",SUMIFS(Unidades!$D$5:$D$104,Unidades!$A$5:$A$104,A67,Unidades!$F$5:$F$104,"Ativa"),IF(D67="Igualitário",COUNTIFS(Unidades!$A$5:$A$104,A67,Unidades!$F$5:$F$104,"Ativa"),""))),""))</f>
        <v/>
      </c>
    </row>
    <row r="68" ht="21" customHeight="1">
      <c r="A68" s="15" t="n"/>
      <c r="B68" s="33" t="n"/>
      <c r="C68" s="30" t="n"/>
      <c r="D68" s="15" t="n"/>
      <c r="E68" s="31" t="n"/>
      <c r="F68" s="33" t="n"/>
      <c r="G68" s="15" t="n"/>
      <c r="H68" s="21" t="n"/>
      <c r="M68">
        <f>IF(OR(A68="",B68=""),"",A68&amp;"|"&amp;TEXT(B68,"yyyymmdd"))</f>
        <v/>
      </c>
      <c r="N68">
        <f>IF(OR(A68="",D68=""),"",IFERROR(IF(D68="Fração ideal",SUMIFS(Unidades!$E$5:$E$104,Unidades!$A$5:$A$104,A68,Unidades!$F$5:$F$104,"Ativa"),IF(D68="Área",SUMIFS(Unidades!$D$5:$D$104,Unidades!$A$5:$A$104,A68,Unidades!$F$5:$F$104,"Ativa"),IF(D68="Igualitário",COUNTIFS(Unidades!$A$5:$A$104,A68,Unidades!$F$5:$F$104,"Ativa"),""))),""))</f>
        <v/>
      </c>
    </row>
    <row r="69" ht="21" customHeight="1">
      <c r="A69" s="15" t="n"/>
      <c r="B69" s="33" t="n"/>
      <c r="C69" s="30" t="n"/>
      <c r="D69" s="15" t="n"/>
      <c r="E69" s="31" t="n"/>
      <c r="F69" s="33" t="n"/>
      <c r="G69" s="15" t="n"/>
      <c r="H69" s="21" t="n"/>
      <c r="M69">
        <f>IF(OR(A69="",B69=""),"",A69&amp;"|"&amp;TEXT(B69,"yyyymmdd"))</f>
        <v/>
      </c>
      <c r="N69">
        <f>IF(OR(A69="",D69=""),"",IFERROR(IF(D69="Fração ideal",SUMIFS(Unidades!$E$5:$E$104,Unidades!$A$5:$A$104,A69,Unidades!$F$5:$F$104,"Ativa"),IF(D69="Área",SUMIFS(Unidades!$D$5:$D$104,Unidades!$A$5:$A$104,A69,Unidades!$F$5:$F$104,"Ativa"),IF(D69="Igualitário",COUNTIFS(Unidades!$A$5:$A$104,A69,Unidades!$F$5:$F$104,"Ativa"),""))),""))</f>
        <v/>
      </c>
    </row>
    <row r="70" ht="21" customHeight="1">
      <c r="A70" s="15" t="n"/>
      <c r="B70" s="33" t="n"/>
      <c r="C70" s="30" t="n"/>
      <c r="D70" s="15" t="n"/>
      <c r="E70" s="31" t="n"/>
      <c r="F70" s="33" t="n"/>
      <c r="G70" s="15" t="n"/>
      <c r="H70" s="21" t="n"/>
      <c r="M70">
        <f>IF(OR(A70="",B70=""),"",A70&amp;"|"&amp;TEXT(B70,"yyyymmdd"))</f>
        <v/>
      </c>
      <c r="N70">
        <f>IF(OR(A70="",D70=""),"",IFERROR(IF(D70="Fração ideal",SUMIFS(Unidades!$E$5:$E$104,Unidades!$A$5:$A$104,A70,Unidades!$F$5:$F$104,"Ativa"),IF(D70="Área",SUMIFS(Unidades!$D$5:$D$104,Unidades!$A$5:$A$104,A70,Unidades!$F$5:$F$104,"Ativa"),IF(D70="Igualitário",COUNTIFS(Unidades!$A$5:$A$104,A70,Unidades!$F$5:$F$104,"Ativa"),""))),""))</f>
        <v/>
      </c>
    </row>
    <row r="71" ht="21" customHeight="1">
      <c r="A71" s="15" t="n"/>
      <c r="B71" s="33" t="n"/>
      <c r="C71" s="30" t="n"/>
      <c r="D71" s="15" t="n"/>
      <c r="E71" s="31" t="n"/>
      <c r="F71" s="33" t="n"/>
      <c r="G71" s="15" t="n"/>
      <c r="H71" s="21" t="n"/>
      <c r="M71">
        <f>IF(OR(A71="",B71=""),"",A71&amp;"|"&amp;TEXT(B71,"yyyymmdd"))</f>
        <v/>
      </c>
      <c r="N71">
        <f>IF(OR(A71="",D71=""),"",IFERROR(IF(D71="Fração ideal",SUMIFS(Unidades!$E$5:$E$104,Unidades!$A$5:$A$104,A71,Unidades!$F$5:$F$104,"Ativa"),IF(D71="Área",SUMIFS(Unidades!$D$5:$D$104,Unidades!$A$5:$A$104,A71,Unidades!$F$5:$F$104,"Ativa"),IF(D71="Igualitário",COUNTIFS(Unidades!$A$5:$A$104,A71,Unidades!$F$5:$F$104,"Ativa"),""))),""))</f>
        <v/>
      </c>
    </row>
    <row r="72" ht="21" customHeight="1">
      <c r="A72" s="15" t="n"/>
      <c r="B72" s="33" t="n"/>
      <c r="C72" s="30" t="n"/>
      <c r="D72" s="15" t="n"/>
      <c r="E72" s="31" t="n"/>
      <c r="F72" s="33" t="n"/>
      <c r="G72" s="15" t="n"/>
      <c r="H72" s="21" t="n"/>
      <c r="M72">
        <f>IF(OR(A72="",B72=""),"",A72&amp;"|"&amp;TEXT(B72,"yyyymmdd"))</f>
        <v/>
      </c>
      <c r="N72">
        <f>IF(OR(A72="",D72=""),"",IFERROR(IF(D72="Fração ideal",SUMIFS(Unidades!$E$5:$E$104,Unidades!$A$5:$A$104,A72,Unidades!$F$5:$F$104,"Ativa"),IF(D72="Área",SUMIFS(Unidades!$D$5:$D$104,Unidades!$A$5:$A$104,A72,Unidades!$F$5:$F$104,"Ativa"),IF(D72="Igualitário",COUNTIFS(Unidades!$A$5:$A$104,A72,Unidades!$F$5:$F$104,"Ativa"),""))),""))</f>
        <v/>
      </c>
    </row>
    <row r="73" ht="21" customHeight="1">
      <c r="A73" s="15" t="n"/>
      <c r="B73" s="33" t="n"/>
      <c r="C73" s="30" t="n"/>
      <c r="D73" s="15" t="n"/>
      <c r="E73" s="31" t="n"/>
      <c r="F73" s="33" t="n"/>
      <c r="G73" s="15" t="n"/>
      <c r="H73" s="21" t="n"/>
      <c r="M73">
        <f>IF(OR(A73="",B73=""),"",A73&amp;"|"&amp;TEXT(B73,"yyyymmdd"))</f>
        <v/>
      </c>
      <c r="N73">
        <f>IF(OR(A73="",D73=""),"",IFERROR(IF(D73="Fração ideal",SUMIFS(Unidades!$E$5:$E$104,Unidades!$A$5:$A$104,A73,Unidades!$F$5:$F$104,"Ativa"),IF(D73="Área",SUMIFS(Unidades!$D$5:$D$104,Unidades!$A$5:$A$104,A73,Unidades!$F$5:$F$104,"Ativa"),IF(D73="Igualitário",COUNTIFS(Unidades!$A$5:$A$104,A73,Unidades!$F$5:$F$104,"Ativa"),""))),""))</f>
        <v/>
      </c>
    </row>
    <row r="74" ht="21" customHeight="1">
      <c r="A74" s="15" t="n"/>
      <c r="B74" s="33" t="n"/>
      <c r="C74" s="30" t="n"/>
      <c r="D74" s="15" t="n"/>
      <c r="E74" s="31" t="n"/>
      <c r="F74" s="33" t="n"/>
      <c r="G74" s="15" t="n"/>
      <c r="H74" s="21" t="n"/>
      <c r="M74">
        <f>IF(OR(A74="",B74=""),"",A74&amp;"|"&amp;TEXT(B74,"yyyymmdd"))</f>
        <v/>
      </c>
      <c r="N74">
        <f>IF(OR(A74="",D74=""),"",IFERROR(IF(D74="Fração ideal",SUMIFS(Unidades!$E$5:$E$104,Unidades!$A$5:$A$104,A74,Unidades!$F$5:$F$104,"Ativa"),IF(D74="Área",SUMIFS(Unidades!$D$5:$D$104,Unidades!$A$5:$A$104,A74,Unidades!$F$5:$F$104,"Ativa"),IF(D74="Igualitário",COUNTIFS(Unidades!$A$5:$A$104,A74,Unidades!$F$5:$F$104,"Ativa"),""))),""))</f>
        <v/>
      </c>
    </row>
    <row r="75" ht="21" customHeight="1">
      <c r="A75" s="15" t="n"/>
      <c r="B75" s="33" t="n"/>
      <c r="C75" s="30" t="n"/>
      <c r="D75" s="15" t="n"/>
      <c r="E75" s="31" t="n"/>
      <c r="F75" s="33" t="n"/>
      <c r="G75" s="15" t="n"/>
      <c r="H75" s="21" t="n"/>
      <c r="M75">
        <f>IF(OR(A75="",B75=""),"",A75&amp;"|"&amp;TEXT(B75,"yyyymmdd"))</f>
        <v/>
      </c>
      <c r="N75">
        <f>IF(OR(A75="",D75=""),"",IFERROR(IF(D75="Fração ideal",SUMIFS(Unidades!$E$5:$E$104,Unidades!$A$5:$A$104,A75,Unidades!$F$5:$F$104,"Ativa"),IF(D75="Área",SUMIFS(Unidades!$D$5:$D$104,Unidades!$A$5:$A$104,A75,Unidades!$F$5:$F$104,"Ativa"),IF(D75="Igualitário",COUNTIFS(Unidades!$A$5:$A$104,A75,Unidades!$F$5:$F$104,"Ativa"),""))),""))</f>
        <v/>
      </c>
    </row>
    <row r="76" ht="21" customHeight="1">
      <c r="A76" s="15" t="n"/>
      <c r="B76" s="33" t="n"/>
      <c r="C76" s="30" t="n"/>
      <c r="D76" s="15" t="n"/>
      <c r="E76" s="31" t="n"/>
      <c r="F76" s="33" t="n"/>
      <c r="G76" s="15" t="n"/>
      <c r="H76" s="21" t="n"/>
      <c r="M76">
        <f>IF(OR(A76="",B76=""),"",A76&amp;"|"&amp;TEXT(B76,"yyyymmdd"))</f>
        <v/>
      </c>
      <c r="N76">
        <f>IF(OR(A76="",D76=""),"",IFERROR(IF(D76="Fração ideal",SUMIFS(Unidades!$E$5:$E$104,Unidades!$A$5:$A$104,A76,Unidades!$F$5:$F$104,"Ativa"),IF(D76="Área",SUMIFS(Unidades!$D$5:$D$104,Unidades!$A$5:$A$104,A76,Unidades!$F$5:$F$104,"Ativa"),IF(D76="Igualitário",COUNTIFS(Unidades!$A$5:$A$104,A76,Unidades!$F$5:$F$104,"Ativa"),""))),""))</f>
        <v/>
      </c>
    </row>
    <row r="77" ht="21" customHeight="1">
      <c r="A77" s="15" t="n"/>
      <c r="B77" s="33" t="n"/>
      <c r="C77" s="30" t="n"/>
      <c r="D77" s="15" t="n"/>
      <c r="E77" s="31" t="n"/>
      <c r="F77" s="33" t="n"/>
      <c r="G77" s="15" t="n"/>
      <c r="H77" s="21" t="n"/>
      <c r="M77">
        <f>IF(OR(A77="",B77=""),"",A77&amp;"|"&amp;TEXT(B77,"yyyymmdd"))</f>
        <v/>
      </c>
      <c r="N77">
        <f>IF(OR(A77="",D77=""),"",IFERROR(IF(D77="Fração ideal",SUMIFS(Unidades!$E$5:$E$104,Unidades!$A$5:$A$104,A77,Unidades!$F$5:$F$104,"Ativa"),IF(D77="Área",SUMIFS(Unidades!$D$5:$D$104,Unidades!$A$5:$A$104,A77,Unidades!$F$5:$F$104,"Ativa"),IF(D77="Igualitário",COUNTIFS(Unidades!$A$5:$A$104,A77,Unidades!$F$5:$F$104,"Ativa"),""))),""))</f>
        <v/>
      </c>
    </row>
    <row r="78" ht="21" customHeight="1">
      <c r="A78" s="15" t="n"/>
      <c r="B78" s="33" t="n"/>
      <c r="C78" s="30" t="n"/>
      <c r="D78" s="15" t="n"/>
      <c r="E78" s="31" t="n"/>
      <c r="F78" s="33" t="n"/>
      <c r="G78" s="15" t="n"/>
      <c r="H78" s="21" t="n"/>
      <c r="M78">
        <f>IF(OR(A78="",B78=""),"",A78&amp;"|"&amp;TEXT(B78,"yyyymmdd"))</f>
        <v/>
      </c>
      <c r="N78">
        <f>IF(OR(A78="",D78=""),"",IFERROR(IF(D78="Fração ideal",SUMIFS(Unidades!$E$5:$E$104,Unidades!$A$5:$A$104,A78,Unidades!$F$5:$F$104,"Ativa"),IF(D78="Área",SUMIFS(Unidades!$D$5:$D$104,Unidades!$A$5:$A$104,A78,Unidades!$F$5:$F$104,"Ativa"),IF(D78="Igualitário",COUNTIFS(Unidades!$A$5:$A$104,A78,Unidades!$F$5:$F$104,"Ativa"),""))),""))</f>
        <v/>
      </c>
    </row>
    <row r="79" ht="21" customHeight="1">
      <c r="A79" s="15" t="n"/>
      <c r="B79" s="33" t="n"/>
      <c r="C79" s="30" t="n"/>
      <c r="D79" s="15" t="n"/>
      <c r="E79" s="31" t="n"/>
      <c r="F79" s="33" t="n"/>
      <c r="G79" s="15" t="n"/>
      <c r="H79" s="21" t="n"/>
      <c r="M79">
        <f>IF(OR(A79="",B79=""),"",A79&amp;"|"&amp;TEXT(B79,"yyyymmdd"))</f>
        <v/>
      </c>
      <c r="N79">
        <f>IF(OR(A79="",D79=""),"",IFERROR(IF(D79="Fração ideal",SUMIFS(Unidades!$E$5:$E$104,Unidades!$A$5:$A$104,A79,Unidades!$F$5:$F$104,"Ativa"),IF(D79="Área",SUMIFS(Unidades!$D$5:$D$104,Unidades!$A$5:$A$104,A79,Unidades!$F$5:$F$104,"Ativa"),IF(D79="Igualitário",COUNTIFS(Unidades!$A$5:$A$104,A79,Unidades!$F$5:$F$104,"Ativa"),""))),""))</f>
        <v/>
      </c>
    </row>
    <row r="80" ht="21" customHeight="1">
      <c r="A80" s="15" t="n"/>
      <c r="B80" s="33" t="n"/>
      <c r="C80" s="30" t="n"/>
      <c r="D80" s="15" t="n"/>
      <c r="E80" s="31" t="n"/>
      <c r="F80" s="33" t="n"/>
      <c r="G80" s="15" t="n"/>
      <c r="H80" s="21" t="n"/>
      <c r="M80">
        <f>IF(OR(A80="",B80=""),"",A80&amp;"|"&amp;TEXT(B80,"yyyymmdd"))</f>
        <v/>
      </c>
      <c r="N80">
        <f>IF(OR(A80="",D80=""),"",IFERROR(IF(D80="Fração ideal",SUMIFS(Unidades!$E$5:$E$104,Unidades!$A$5:$A$104,A80,Unidades!$F$5:$F$104,"Ativa"),IF(D80="Área",SUMIFS(Unidades!$D$5:$D$104,Unidades!$A$5:$A$104,A80,Unidades!$F$5:$F$104,"Ativa"),IF(D80="Igualitário",COUNTIFS(Unidades!$A$5:$A$104,A80,Unidades!$F$5:$F$104,"Ativa"),""))),""))</f>
        <v/>
      </c>
    </row>
    <row r="81" ht="21" customHeight="1">
      <c r="A81" s="15" t="n"/>
      <c r="B81" s="33" t="n"/>
      <c r="C81" s="30" t="n"/>
      <c r="D81" s="15" t="n"/>
      <c r="E81" s="31" t="n"/>
      <c r="F81" s="33" t="n"/>
      <c r="G81" s="15" t="n"/>
      <c r="H81" s="21" t="n"/>
      <c r="M81">
        <f>IF(OR(A81="",B81=""),"",A81&amp;"|"&amp;TEXT(B81,"yyyymmdd"))</f>
        <v/>
      </c>
      <c r="N81">
        <f>IF(OR(A81="",D81=""),"",IFERROR(IF(D81="Fração ideal",SUMIFS(Unidades!$E$5:$E$104,Unidades!$A$5:$A$104,A81,Unidades!$F$5:$F$104,"Ativa"),IF(D81="Área",SUMIFS(Unidades!$D$5:$D$104,Unidades!$A$5:$A$104,A81,Unidades!$F$5:$F$104,"Ativa"),IF(D81="Igualitário",COUNTIFS(Unidades!$A$5:$A$104,A81,Unidades!$F$5:$F$104,"Ativa"),""))),""))</f>
        <v/>
      </c>
    </row>
    <row r="82" ht="21" customHeight="1">
      <c r="A82" s="15" t="n"/>
      <c r="B82" s="33" t="n"/>
      <c r="C82" s="30" t="n"/>
      <c r="D82" s="15" t="n"/>
      <c r="E82" s="31" t="n"/>
      <c r="F82" s="33" t="n"/>
      <c r="G82" s="15" t="n"/>
      <c r="H82" s="21" t="n"/>
      <c r="M82">
        <f>IF(OR(A82="",B82=""),"",A82&amp;"|"&amp;TEXT(B82,"yyyymmdd"))</f>
        <v/>
      </c>
      <c r="N82">
        <f>IF(OR(A82="",D82=""),"",IFERROR(IF(D82="Fração ideal",SUMIFS(Unidades!$E$5:$E$104,Unidades!$A$5:$A$104,A82,Unidades!$F$5:$F$104,"Ativa"),IF(D82="Área",SUMIFS(Unidades!$D$5:$D$104,Unidades!$A$5:$A$104,A82,Unidades!$F$5:$F$104,"Ativa"),IF(D82="Igualitário",COUNTIFS(Unidades!$A$5:$A$104,A82,Unidades!$F$5:$F$104,"Ativa"),""))),""))</f>
        <v/>
      </c>
    </row>
    <row r="83" ht="21" customHeight="1">
      <c r="A83" s="15" t="n"/>
      <c r="B83" s="33" t="n"/>
      <c r="C83" s="30" t="n"/>
      <c r="D83" s="15" t="n"/>
      <c r="E83" s="31" t="n"/>
      <c r="F83" s="33" t="n"/>
      <c r="G83" s="15" t="n"/>
      <c r="H83" s="21" t="n"/>
      <c r="M83">
        <f>IF(OR(A83="",B83=""),"",A83&amp;"|"&amp;TEXT(B83,"yyyymmdd"))</f>
        <v/>
      </c>
      <c r="N83">
        <f>IF(OR(A83="",D83=""),"",IFERROR(IF(D83="Fração ideal",SUMIFS(Unidades!$E$5:$E$104,Unidades!$A$5:$A$104,A83,Unidades!$F$5:$F$104,"Ativa"),IF(D83="Área",SUMIFS(Unidades!$D$5:$D$104,Unidades!$A$5:$A$104,A83,Unidades!$F$5:$F$104,"Ativa"),IF(D83="Igualitário",COUNTIFS(Unidades!$A$5:$A$104,A83,Unidades!$F$5:$F$104,"Ativa"),""))),""))</f>
        <v/>
      </c>
    </row>
    <row r="84" ht="21" customHeight="1">
      <c r="A84" s="15" t="n"/>
      <c r="B84" s="33" t="n"/>
      <c r="C84" s="30" t="n"/>
      <c r="D84" s="15" t="n"/>
      <c r="E84" s="31" t="n"/>
      <c r="F84" s="33" t="n"/>
      <c r="G84" s="15" t="n"/>
      <c r="H84" s="21" t="n"/>
      <c r="M84">
        <f>IF(OR(A84="",B84=""),"",A84&amp;"|"&amp;TEXT(B84,"yyyymmdd"))</f>
        <v/>
      </c>
      <c r="N84">
        <f>IF(OR(A84="",D84=""),"",IFERROR(IF(D84="Fração ideal",SUMIFS(Unidades!$E$5:$E$104,Unidades!$A$5:$A$104,A84,Unidades!$F$5:$F$104,"Ativa"),IF(D84="Área",SUMIFS(Unidades!$D$5:$D$104,Unidades!$A$5:$A$104,A84,Unidades!$F$5:$F$104,"Ativa"),IF(D84="Igualitário",COUNTIFS(Unidades!$A$5:$A$104,A84,Unidades!$F$5:$F$104,"Ativa"),""))),""))</f>
        <v/>
      </c>
    </row>
    <row r="85" ht="21" customHeight="1">
      <c r="A85" s="15" t="n"/>
      <c r="B85" s="33" t="n"/>
      <c r="C85" s="30" t="n"/>
      <c r="D85" s="15" t="n"/>
      <c r="E85" s="31" t="n"/>
      <c r="F85" s="33" t="n"/>
      <c r="G85" s="15" t="n"/>
      <c r="H85" s="21" t="n"/>
      <c r="M85">
        <f>IF(OR(A85="",B85=""),"",A85&amp;"|"&amp;TEXT(B85,"yyyymmdd"))</f>
        <v/>
      </c>
      <c r="N85">
        <f>IF(OR(A85="",D85=""),"",IFERROR(IF(D85="Fração ideal",SUMIFS(Unidades!$E$5:$E$104,Unidades!$A$5:$A$104,A85,Unidades!$F$5:$F$104,"Ativa"),IF(D85="Área",SUMIFS(Unidades!$D$5:$D$104,Unidades!$A$5:$A$104,A85,Unidades!$F$5:$F$104,"Ativa"),IF(D85="Igualitário",COUNTIFS(Unidades!$A$5:$A$104,A85,Unidades!$F$5:$F$104,"Ativa"),""))),""))</f>
        <v/>
      </c>
    </row>
    <row r="86" ht="21" customHeight="1">
      <c r="A86" s="15" t="n"/>
      <c r="B86" s="33" t="n"/>
      <c r="C86" s="30" t="n"/>
      <c r="D86" s="15" t="n"/>
      <c r="E86" s="31" t="n"/>
      <c r="F86" s="33" t="n"/>
      <c r="G86" s="15" t="n"/>
      <c r="H86" s="21" t="n"/>
      <c r="M86">
        <f>IF(OR(A86="",B86=""),"",A86&amp;"|"&amp;TEXT(B86,"yyyymmdd"))</f>
        <v/>
      </c>
      <c r="N86">
        <f>IF(OR(A86="",D86=""),"",IFERROR(IF(D86="Fração ideal",SUMIFS(Unidades!$E$5:$E$104,Unidades!$A$5:$A$104,A86,Unidades!$F$5:$F$104,"Ativa"),IF(D86="Área",SUMIFS(Unidades!$D$5:$D$104,Unidades!$A$5:$A$104,A86,Unidades!$F$5:$F$104,"Ativa"),IF(D86="Igualitário",COUNTIFS(Unidades!$A$5:$A$104,A86,Unidades!$F$5:$F$104,"Ativa"),""))),""))</f>
        <v/>
      </c>
    </row>
    <row r="87" ht="21" customHeight="1">
      <c r="A87" s="15" t="n"/>
      <c r="B87" s="33" t="n"/>
      <c r="C87" s="30" t="n"/>
      <c r="D87" s="15" t="n"/>
      <c r="E87" s="31" t="n"/>
      <c r="F87" s="33" t="n"/>
      <c r="G87" s="15" t="n"/>
      <c r="H87" s="21" t="n"/>
      <c r="M87">
        <f>IF(OR(A87="",B87=""),"",A87&amp;"|"&amp;TEXT(B87,"yyyymmdd"))</f>
        <v/>
      </c>
      <c r="N87">
        <f>IF(OR(A87="",D87=""),"",IFERROR(IF(D87="Fração ideal",SUMIFS(Unidades!$E$5:$E$104,Unidades!$A$5:$A$104,A87,Unidades!$F$5:$F$104,"Ativa"),IF(D87="Área",SUMIFS(Unidades!$D$5:$D$104,Unidades!$A$5:$A$104,A87,Unidades!$F$5:$F$104,"Ativa"),IF(D87="Igualitário",COUNTIFS(Unidades!$A$5:$A$104,A87,Unidades!$F$5:$F$104,"Ativa"),""))),""))</f>
        <v/>
      </c>
    </row>
    <row r="88" ht="21" customHeight="1">
      <c r="A88" s="15" t="n"/>
      <c r="B88" s="33" t="n"/>
      <c r="C88" s="30" t="n"/>
      <c r="D88" s="15" t="n"/>
      <c r="E88" s="31" t="n"/>
      <c r="F88" s="33" t="n"/>
      <c r="G88" s="15" t="n"/>
      <c r="H88" s="21" t="n"/>
      <c r="M88">
        <f>IF(OR(A88="",B88=""),"",A88&amp;"|"&amp;TEXT(B88,"yyyymmdd"))</f>
        <v/>
      </c>
      <c r="N88">
        <f>IF(OR(A88="",D88=""),"",IFERROR(IF(D88="Fração ideal",SUMIFS(Unidades!$E$5:$E$104,Unidades!$A$5:$A$104,A88,Unidades!$F$5:$F$104,"Ativa"),IF(D88="Área",SUMIFS(Unidades!$D$5:$D$104,Unidades!$A$5:$A$104,A88,Unidades!$F$5:$F$104,"Ativa"),IF(D88="Igualitário",COUNTIFS(Unidades!$A$5:$A$104,A88,Unidades!$F$5:$F$104,"Ativa"),""))),""))</f>
        <v/>
      </c>
    </row>
    <row r="89" ht="21" customHeight="1">
      <c r="A89" s="15" t="n"/>
      <c r="B89" s="33" t="n"/>
      <c r="C89" s="30" t="n"/>
      <c r="D89" s="15" t="n"/>
      <c r="E89" s="31" t="n"/>
      <c r="F89" s="33" t="n"/>
      <c r="G89" s="15" t="n"/>
      <c r="H89" s="21" t="n"/>
      <c r="M89">
        <f>IF(OR(A89="",B89=""),"",A89&amp;"|"&amp;TEXT(B89,"yyyymmdd"))</f>
        <v/>
      </c>
      <c r="N89">
        <f>IF(OR(A89="",D89=""),"",IFERROR(IF(D89="Fração ideal",SUMIFS(Unidades!$E$5:$E$104,Unidades!$A$5:$A$104,A89,Unidades!$F$5:$F$104,"Ativa"),IF(D89="Área",SUMIFS(Unidades!$D$5:$D$104,Unidades!$A$5:$A$104,A89,Unidades!$F$5:$F$104,"Ativa"),IF(D89="Igualitário",COUNTIFS(Unidades!$A$5:$A$104,A89,Unidades!$F$5:$F$104,"Ativa"),""))),""))</f>
        <v/>
      </c>
    </row>
    <row r="90" ht="21" customHeight="1">
      <c r="A90" s="15" t="n"/>
      <c r="B90" s="33" t="n"/>
      <c r="C90" s="30" t="n"/>
      <c r="D90" s="15" t="n"/>
      <c r="E90" s="31" t="n"/>
      <c r="F90" s="33" t="n"/>
      <c r="G90" s="15" t="n"/>
      <c r="H90" s="21" t="n"/>
      <c r="M90">
        <f>IF(OR(A90="",B90=""),"",A90&amp;"|"&amp;TEXT(B90,"yyyymmdd"))</f>
        <v/>
      </c>
      <c r="N90">
        <f>IF(OR(A90="",D90=""),"",IFERROR(IF(D90="Fração ideal",SUMIFS(Unidades!$E$5:$E$104,Unidades!$A$5:$A$104,A90,Unidades!$F$5:$F$104,"Ativa"),IF(D90="Área",SUMIFS(Unidades!$D$5:$D$104,Unidades!$A$5:$A$104,A90,Unidades!$F$5:$F$104,"Ativa"),IF(D90="Igualitário",COUNTIFS(Unidades!$A$5:$A$104,A90,Unidades!$F$5:$F$104,"Ativa"),""))),""))</f>
        <v/>
      </c>
    </row>
    <row r="91" ht="21" customHeight="1">
      <c r="A91" s="15" t="n"/>
      <c r="B91" s="33" t="n"/>
      <c r="C91" s="30" t="n"/>
      <c r="D91" s="15" t="n"/>
      <c r="E91" s="31" t="n"/>
      <c r="F91" s="33" t="n"/>
      <c r="G91" s="15" t="n"/>
      <c r="H91" s="21" t="n"/>
      <c r="M91">
        <f>IF(OR(A91="",B91=""),"",A91&amp;"|"&amp;TEXT(B91,"yyyymmdd"))</f>
        <v/>
      </c>
      <c r="N91">
        <f>IF(OR(A91="",D91=""),"",IFERROR(IF(D91="Fração ideal",SUMIFS(Unidades!$E$5:$E$104,Unidades!$A$5:$A$104,A91,Unidades!$F$5:$F$104,"Ativa"),IF(D91="Área",SUMIFS(Unidades!$D$5:$D$104,Unidades!$A$5:$A$104,A91,Unidades!$F$5:$F$104,"Ativa"),IF(D91="Igualitário",COUNTIFS(Unidades!$A$5:$A$104,A91,Unidades!$F$5:$F$104,"Ativa"),""))),""))</f>
        <v/>
      </c>
    </row>
    <row r="92" ht="21" customHeight="1">
      <c r="A92" s="15" t="n"/>
      <c r="B92" s="33" t="n"/>
      <c r="C92" s="30" t="n"/>
      <c r="D92" s="15" t="n"/>
      <c r="E92" s="31" t="n"/>
      <c r="F92" s="33" t="n"/>
      <c r="G92" s="15" t="n"/>
      <c r="H92" s="21" t="n"/>
      <c r="M92">
        <f>IF(OR(A92="",B92=""),"",A92&amp;"|"&amp;TEXT(B92,"yyyymmdd"))</f>
        <v/>
      </c>
      <c r="N92">
        <f>IF(OR(A92="",D92=""),"",IFERROR(IF(D92="Fração ideal",SUMIFS(Unidades!$E$5:$E$104,Unidades!$A$5:$A$104,A92,Unidades!$F$5:$F$104,"Ativa"),IF(D92="Área",SUMIFS(Unidades!$D$5:$D$104,Unidades!$A$5:$A$104,A92,Unidades!$F$5:$F$104,"Ativa"),IF(D92="Igualitário",COUNTIFS(Unidades!$A$5:$A$104,A92,Unidades!$F$5:$F$104,"Ativa"),""))),""))</f>
        <v/>
      </c>
    </row>
    <row r="93" ht="21" customHeight="1">
      <c r="A93" s="15" t="n"/>
      <c r="B93" s="33" t="n"/>
      <c r="C93" s="30" t="n"/>
      <c r="D93" s="15" t="n"/>
      <c r="E93" s="31" t="n"/>
      <c r="F93" s="33" t="n"/>
      <c r="G93" s="15" t="n"/>
      <c r="H93" s="21" t="n"/>
      <c r="M93">
        <f>IF(OR(A93="",B93=""),"",A93&amp;"|"&amp;TEXT(B93,"yyyymmdd"))</f>
        <v/>
      </c>
      <c r="N93">
        <f>IF(OR(A93="",D93=""),"",IFERROR(IF(D93="Fração ideal",SUMIFS(Unidades!$E$5:$E$104,Unidades!$A$5:$A$104,A93,Unidades!$F$5:$F$104,"Ativa"),IF(D93="Área",SUMIFS(Unidades!$D$5:$D$104,Unidades!$A$5:$A$104,A93,Unidades!$F$5:$F$104,"Ativa"),IF(D93="Igualitário",COUNTIFS(Unidades!$A$5:$A$104,A93,Unidades!$F$5:$F$104,"Ativa"),""))),""))</f>
        <v/>
      </c>
    </row>
    <row r="94" ht="21" customHeight="1">
      <c r="A94" s="15" t="n"/>
      <c r="B94" s="33" t="n"/>
      <c r="C94" s="30" t="n"/>
      <c r="D94" s="15" t="n"/>
      <c r="E94" s="31" t="n"/>
      <c r="F94" s="33" t="n"/>
      <c r="G94" s="15" t="n"/>
      <c r="H94" s="21" t="n"/>
      <c r="M94">
        <f>IF(OR(A94="",B94=""),"",A94&amp;"|"&amp;TEXT(B94,"yyyymmdd"))</f>
        <v/>
      </c>
      <c r="N94">
        <f>IF(OR(A94="",D94=""),"",IFERROR(IF(D94="Fração ideal",SUMIFS(Unidades!$E$5:$E$104,Unidades!$A$5:$A$104,A94,Unidades!$F$5:$F$104,"Ativa"),IF(D94="Área",SUMIFS(Unidades!$D$5:$D$104,Unidades!$A$5:$A$104,A94,Unidades!$F$5:$F$104,"Ativa"),IF(D94="Igualitário",COUNTIFS(Unidades!$A$5:$A$104,A94,Unidades!$F$5:$F$104,"Ativa"),""))),""))</f>
        <v/>
      </c>
    </row>
    <row r="95" ht="21" customHeight="1">
      <c r="A95" s="15" t="n"/>
      <c r="B95" s="33" t="n"/>
      <c r="C95" s="30" t="n"/>
      <c r="D95" s="15" t="n"/>
      <c r="E95" s="31" t="n"/>
      <c r="F95" s="33" t="n"/>
      <c r="G95" s="15" t="n"/>
      <c r="H95" s="21" t="n"/>
      <c r="M95">
        <f>IF(OR(A95="",B95=""),"",A95&amp;"|"&amp;TEXT(B95,"yyyymmdd"))</f>
        <v/>
      </c>
      <c r="N95">
        <f>IF(OR(A95="",D95=""),"",IFERROR(IF(D95="Fração ideal",SUMIFS(Unidades!$E$5:$E$104,Unidades!$A$5:$A$104,A95,Unidades!$F$5:$F$104,"Ativa"),IF(D95="Área",SUMIFS(Unidades!$D$5:$D$104,Unidades!$A$5:$A$104,A95,Unidades!$F$5:$F$104,"Ativa"),IF(D95="Igualitário",COUNTIFS(Unidades!$A$5:$A$104,A95,Unidades!$F$5:$F$104,"Ativa"),""))),""))</f>
        <v/>
      </c>
    </row>
    <row r="96" ht="21" customHeight="1">
      <c r="A96" s="15" t="n"/>
      <c r="B96" s="33" t="n"/>
      <c r="C96" s="30" t="n"/>
      <c r="D96" s="15" t="n"/>
      <c r="E96" s="31" t="n"/>
      <c r="F96" s="33" t="n"/>
      <c r="G96" s="15" t="n"/>
      <c r="H96" s="21" t="n"/>
      <c r="M96">
        <f>IF(OR(A96="",B96=""),"",A96&amp;"|"&amp;TEXT(B96,"yyyymmdd"))</f>
        <v/>
      </c>
      <c r="N96">
        <f>IF(OR(A96="",D96=""),"",IFERROR(IF(D96="Fração ideal",SUMIFS(Unidades!$E$5:$E$104,Unidades!$A$5:$A$104,A96,Unidades!$F$5:$F$104,"Ativa"),IF(D96="Área",SUMIFS(Unidades!$D$5:$D$104,Unidades!$A$5:$A$104,A96,Unidades!$F$5:$F$104,"Ativa"),IF(D96="Igualitário",COUNTIFS(Unidades!$A$5:$A$104,A96,Unidades!$F$5:$F$104,"Ativa"),""))),""))</f>
        <v/>
      </c>
    </row>
    <row r="97" ht="21" customHeight="1">
      <c r="A97" s="15" t="n"/>
      <c r="B97" s="33" t="n"/>
      <c r="C97" s="30" t="n"/>
      <c r="D97" s="15" t="n"/>
      <c r="E97" s="31" t="n"/>
      <c r="F97" s="33" t="n"/>
      <c r="G97" s="15" t="n"/>
      <c r="H97" s="21" t="n"/>
      <c r="M97">
        <f>IF(OR(A97="",B97=""),"",A97&amp;"|"&amp;TEXT(B97,"yyyymmdd"))</f>
        <v/>
      </c>
      <c r="N97">
        <f>IF(OR(A97="",D97=""),"",IFERROR(IF(D97="Fração ideal",SUMIFS(Unidades!$E$5:$E$104,Unidades!$A$5:$A$104,A97,Unidades!$F$5:$F$104,"Ativa"),IF(D97="Área",SUMIFS(Unidades!$D$5:$D$104,Unidades!$A$5:$A$104,A97,Unidades!$F$5:$F$104,"Ativa"),IF(D97="Igualitário",COUNTIFS(Unidades!$A$5:$A$104,A97,Unidades!$F$5:$F$104,"Ativa"),""))),""))</f>
        <v/>
      </c>
    </row>
    <row r="98" ht="21" customHeight="1">
      <c r="A98" s="15" t="n"/>
      <c r="B98" s="33" t="n"/>
      <c r="C98" s="30" t="n"/>
      <c r="D98" s="15" t="n"/>
      <c r="E98" s="31" t="n"/>
      <c r="F98" s="33" t="n"/>
      <c r="G98" s="15" t="n"/>
      <c r="H98" s="21" t="n"/>
      <c r="M98">
        <f>IF(OR(A98="",B98=""),"",A98&amp;"|"&amp;TEXT(B98,"yyyymmdd"))</f>
        <v/>
      </c>
      <c r="N98">
        <f>IF(OR(A98="",D98=""),"",IFERROR(IF(D98="Fração ideal",SUMIFS(Unidades!$E$5:$E$104,Unidades!$A$5:$A$104,A98,Unidades!$F$5:$F$104,"Ativa"),IF(D98="Área",SUMIFS(Unidades!$D$5:$D$104,Unidades!$A$5:$A$104,A98,Unidades!$F$5:$F$104,"Ativa"),IF(D98="Igualitário",COUNTIFS(Unidades!$A$5:$A$104,A98,Unidades!$F$5:$F$104,"Ativa"),""))),""))</f>
        <v/>
      </c>
    </row>
    <row r="99" ht="21" customHeight="1">
      <c r="A99" s="15" t="n"/>
      <c r="B99" s="33" t="n"/>
      <c r="C99" s="30" t="n"/>
      <c r="D99" s="15" t="n"/>
      <c r="E99" s="31" t="n"/>
      <c r="F99" s="33" t="n"/>
      <c r="G99" s="15" t="n"/>
      <c r="H99" s="21" t="n"/>
      <c r="M99">
        <f>IF(OR(A99="",B99=""),"",A99&amp;"|"&amp;TEXT(B99,"yyyymmdd"))</f>
        <v/>
      </c>
      <c r="N99">
        <f>IF(OR(A99="",D99=""),"",IFERROR(IF(D99="Fração ideal",SUMIFS(Unidades!$E$5:$E$104,Unidades!$A$5:$A$104,A99,Unidades!$F$5:$F$104,"Ativa"),IF(D99="Área",SUMIFS(Unidades!$D$5:$D$104,Unidades!$A$5:$A$104,A99,Unidades!$F$5:$F$104,"Ativa"),IF(D99="Igualitário",COUNTIFS(Unidades!$A$5:$A$104,A99,Unidades!$F$5:$F$104,"Ativa"),""))),""))</f>
        <v/>
      </c>
    </row>
    <row r="100" ht="21" customHeight="1">
      <c r="A100" s="15" t="n"/>
      <c r="B100" s="33" t="n"/>
      <c r="C100" s="30" t="n"/>
      <c r="D100" s="15" t="n"/>
      <c r="E100" s="31" t="n"/>
      <c r="F100" s="33" t="n"/>
      <c r="G100" s="15" t="n"/>
      <c r="H100" s="21" t="n"/>
      <c r="M100">
        <f>IF(OR(A100="",B100=""),"",A100&amp;"|"&amp;TEXT(B100,"yyyymmdd"))</f>
        <v/>
      </c>
      <c r="N100">
        <f>IF(OR(A100="",D100=""),"",IFERROR(IF(D100="Fração ideal",SUMIFS(Unidades!$E$5:$E$104,Unidades!$A$5:$A$104,A100,Unidades!$F$5:$F$104,"Ativa"),IF(D100="Área",SUMIFS(Unidades!$D$5:$D$104,Unidades!$A$5:$A$104,A100,Unidades!$F$5:$F$104,"Ativa"),IF(D100="Igualitário",COUNTIFS(Unidades!$A$5:$A$104,A100,Unidades!$F$5:$F$104,"Ativa"),""))),""))</f>
        <v/>
      </c>
    </row>
    <row r="101" ht="21" customHeight="1">
      <c r="A101" s="15" t="n"/>
      <c r="B101" s="33" t="n"/>
      <c r="C101" s="30" t="n"/>
      <c r="D101" s="15" t="n"/>
      <c r="E101" s="31" t="n"/>
      <c r="F101" s="33" t="n"/>
      <c r="G101" s="15" t="n"/>
      <c r="H101" s="21" t="n"/>
      <c r="M101">
        <f>IF(OR(A101="",B101=""),"",A101&amp;"|"&amp;TEXT(B101,"yyyymmdd"))</f>
        <v/>
      </c>
      <c r="N101">
        <f>IF(OR(A101="",D101=""),"",IFERROR(IF(D101="Fração ideal",SUMIFS(Unidades!$E$5:$E$104,Unidades!$A$5:$A$104,A101,Unidades!$F$5:$F$104,"Ativa"),IF(D101="Área",SUMIFS(Unidades!$D$5:$D$104,Unidades!$A$5:$A$104,A101,Unidades!$F$5:$F$104,"Ativa"),IF(D101="Igualitário",COUNTIFS(Unidades!$A$5:$A$104,A101,Unidades!$F$5:$F$104,"Ativa"),""))),""))</f>
        <v/>
      </c>
    </row>
    <row r="102" ht="21" customHeight="1">
      <c r="A102" s="15" t="n"/>
      <c r="B102" s="33" t="n"/>
      <c r="C102" s="30" t="n"/>
      <c r="D102" s="15" t="n"/>
      <c r="E102" s="31" t="n"/>
      <c r="F102" s="33" t="n"/>
      <c r="G102" s="15" t="n"/>
      <c r="H102" s="21" t="n"/>
      <c r="M102">
        <f>IF(OR(A102="",B102=""),"",A102&amp;"|"&amp;TEXT(B102,"yyyymmdd"))</f>
        <v/>
      </c>
      <c r="N102">
        <f>IF(OR(A102="",D102=""),"",IFERROR(IF(D102="Fração ideal",SUMIFS(Unidades!$E$5:$E$104,Unidades!$A$5:$A$104,A102,Unidades!$F$5:$F$104,"Ativa"),IF(D102="Área",SUMIFS(Unidades!$D$5:$D$104,Unidades!$A$5:$A$104,A102,Unidades!$F$5:$F$104,"Ativa"),IF(D102="Igualitário",COUNTIFS(Unidades!$A$5:$A$104,A102,Unidades!$F$5:$F$104,"Ativa"),""))),""))</f>
        <v/>
      </c>
    </row>
    <row r="103" ht="21" customHeight="1">
      <c r="A103" s="15" t="n"/>
      <c r="B103" s="33" t="n"/>
      <c r="C103" s="30" t="n"/>
      <c r="D103" s="15" t="n"/>
      <c r="E103" s="31" t="n"/>
      <c r="F103" s="33" t="n"/>
      <c r="G103" s="15" t="n"/>
      <c r="H103" s="21" t="n"/>
      <c r="M103">
        <f>IF(OR(A103="",B103=""),"",A103&amp;"|"&amp;TEXT(B103,"yyyymmdd"))</f>
        <v/>
      </c>
      <c r="N103">
        <f>IF(OR(A103="",D103=""),"",IFERROR(IF(D103="Fração ideal",SUMIFS(Unidades!$E$5:$E$104,Unidades!$A$5:$A$104,A103,Unidades!$F$5:$F$104,"Ativa"),IF(D103="Área",SUMIFS(Unidades!$D$5:$D$104,Unidades!$A$5:$A$104,A103,Unidades!$F$5:$F$104,"Ativa"),IF(D103="Igualitário",COUNTIFS(Unidades!$A$5:$A$104,A103,Unidades!$F$5:$F$104,"Ativa"),""))),""))</f>
        <v/>
      </c>
    </row>
    <row r="104" ht="21" customHeight="1">
      <c r="A104" s="15" t="n"/>
      <c r="B104" s="33" t="n"/>
      <c r="C104" s="30" t="n"/>
      <c r="D104" s="15" t="n"/>
      <c r="E104" s="31" t="n"/>
      <c r="F104" s="33" t="n"/>
      <c r="G104" s="15" t="n"/>
      <c r="H104" s="21" t="n"/>
      <c r="M104">
        <f>IF(OR(A104="",B104=""),"",A104&amp;"|"&amp;TEXT(B104,"yyyymmdd"))</f>
        <v/>
      </c>
      <c r="N104">
        <f>IF(OR(A104="",D104=""),"",IFERROR(IF(D104="Fração ideal",SUMIFS(Unidades!$E$5:$E$104,Unidades!$A$5:$A$104,A104,Unidades!$F$5:$F$104,"Ativa"),IF(D104="Área",SUMIFS(Unidades!$D$5:$D$104,Unidades!$A$5:$A$104,A104,Unidades!$F$5:$F$104,"Ativa"),IF(D104="Igualitário",COUNTIFS(Unidades!$A$5:$A$104,A104,Unidades!$F$5:$F$104,"Ativa"),""))),""))</f>
        <v/>
      </c>
    </row>
  </sheetData>
  <autoFilter ref="A4:H104"/>
  <mergeCells count="1">
    <mergeCell ref="A1:K1"/>
  </mergeCells>
  <conditionalFormatting sqref="A5:H104">
    <cfRule type="expression" priority="1" dxfId="0">
      <formula>=AND(COUNTA($A5:$G5)&gt;0,OR($A5="",$B5="",$C5="",$D5="",$E5="",$F5="",$G5=""))</formula>
    </cfRule>
    <cfRule type="expression" priority="4" dxfId="0">
      <formula>=AND($A5&lt;&gt;"",$B5&lt;&gt;"",COUNTIFS($A$5:$A$104,$A5,$B$5:$B$104,$B5)&gt;1)</formula>
    </cfRule>
  </conditionalFormatting>
  <conditionalFormatting sqref="G5:G104">
    <cfRule type="expression" priority="2" dxfId="1">
      <formula>=$G5="Aprovada"</formula>
    </cfRule>
    <cfRule type="expression" priority="3" dxfId="2">
      <formula>=$G5="Planejada"</formula>
    </cfRule>
  </conditionalFormatting>
  <dataValidations count="5">
    <dataValidation sqref="C5:C104" showDropDown="0" showInputMessage="0" showErrorMessage="0" allowBlank="0" errorTitle="Valor inválido" error="Informe um valor entre zero e o limite visível em K4." type="decimal" operator="between">
      <formula1>0</formula1>
      <formula2>$K$4</formula2>
    </dataValidation>
    <dataValidation sqref="D5:D104" showDropDown="0" showInputMessage="0" showErrorMessage="0" allowBlank="0" errorTitle="Critério inválido" error="Selecione um critério disponível." type="list">
      <formula1>"Fração ideal,Área,Igualitário"</formula1>
    </dataValidation>
    <dataValidation sqref="E5:E104" showDropDown="0" showInputMessage="0" showErrorMessage="0" allowBlank="0" errorTitle="Quantidade inválida" error="Informe de 1 até o máximo de parcelas indicado em K3." type="whole" operator="between">
      <formula1>1</formula1>
      <formula2>$K$3</formula2>
    </dataValidation>
    <dataValidation sqref="B5:B104 F5:F104" showDropDown="0" showInputMessage="0" showErrorMessage="0" allowBlank="0" errorTitle="Data inválida" error="Informe uma data dentro dos limites visíveis em K5 e K6." type="date" operator="between">
      <formula1>$K$5</formula1>
      <formula2>$K$6</formula2>
    </dataValidation>
    <dataValidation sqref="G5:G104" showDropDown="0" showInputMessage="0" showErrorMessage="0" allowBlank="0" errorTitle="Situação inválida" error="Selecione Planejada, Aprovada ou Encerrada." type="list">
      <formula1>"Planejada,Aprovada,Encerrada"</formula1>
    </dataValidation>
  </dataValidations>
  <pageMargins left="0.25" right="0.25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2026-09-18T18:29:47Z</dcterms:created>
  <dcterms:modified xmlns:dcterms="http://purl.org/dc/terms/" xmlns:xsi="http://www.w3.org/2001/XMLSchema-instance" xsi:type="dcterms:W3CDTF">2026-09-18T18:29:47+00:00Z</dcterms:modified>
</cp:coreProperties>
</file>