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Premissas" sheetId="2" state="visible" r:id="rId2"/>
    <sheet xmlns:r="http://schemas.openxmlformats.org/officeDocument/2006/relationships" name="Lançamentos" sheetId="3" state="visible" r:id="rId3"/>
    <sheet xmlns:r="http://schemas.openxmlformats.org/officeDocument/2006/relationships" name="Fluxo Mensal" sheetId="4" state="visible" r:id="rId4"/>
  </sheets>
  <definedNames>
    <definedName name="_xlnm._FilterDatabase" localSheetId="2" hidden="1">'Lançamentos'!$A$1:$J$201</definedName>
    <definedName name="_xlnm._FilterDatabase" localSheetId="3" hidden="1">'Fluxo Mensal'!$A$4:$M$28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R$ #,##0.00;[Red]-R$ #,##0.00"/>
    <numFmt numFmtId="165" formatCode="dd/mm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0"/>
    </font>
    <font>
      <name val="Calibri"/>
      <color rgb="00243746"/>
      <sz val="10"/>
    </font>
    <font>
      <name val="Calibri"/>
      <b val="1"/>
      <color rgb="00243746"/>
      <sz val="10"/>
    </font>
  </fonts>
  <fills count="8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F68"/>
      </patternFill>
    </fill>
    <fill>
      <patternFill patternType="solid">
        <fgColor rgb="00EEF4F1"/>
      </patternFill>
    </fill>
    <fill>
      <patternFill patternType="solid">
        <fgColor rgb="00FFFFFF"/>
      </patternFill>
    </fill>
    <fill>
      <patternFill patternType="solid">
        <fgColor rgb="00FFF3D8"/>
      </patternFill>
    </fill>
    <fill>
      <patternFill patternType="solid">
        <fgColor rgb="00FFF2CC"/>
      </patternFill>
    </fill>
  </fills>
  <borders count="6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  <border>
      <left/>
      <right/>
      <top style="thin">
        <color rgb="00C9D4D0"/>
      </top>
      <bottom/>
      <diagonal/>
    </border>
    <border>
      <left/>
      <right style="thin">
        <color rgb="00C9D4D0"/>
      </right>
      <top style="thin">
        <color rgb="00C9D4D0"/>
      </top>
      <bottom/>
      <diagonal/>
    </border>
    <border>
      <left/>
      <right/>
      <top style="thin">
        <color rgb="00C9D4D0"/>
      </top>
      <bottom style="thin">
        <color rgb="00C9D4D0"/>
      </bottom>
      <diagonal/>
    </border>
    <border>
      <left/>
      <right style="thin">
        <color rgb="00C9D4D0"/>
      </right>
      <top style="thin">
        <color rgb="00C9D4D0"/>
      </top>
      <bottom style="thin">
        <color rgb="00C9D4D0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" fontId="3" fillId="6" borderId="1" applyAlignment="1" pivotButton="0" quotePrefix="0" xfId="0">
      <alignment horizontal="right" vertical="center"/>
    </xf>
    <xf numFmtId="10" fontId="3" fillId="6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center" vertical="center"/>
    </xf>
    <xf numFmtId="10" fontId="3" fillId="4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center" vertical="center"/>
    </xf>
    <xf numFmtId="165" fontId="0" fillId="0" borderId="0" pivotButton="0" quotePrefix="0" xfId="0"/>
    <xf numFmtId="164" fontId="0" fillId="0" borderId="0" pivotButton="0" quotePrefix="0" xfId="0"/>
    <xf numFmtId="165" fontId="3" fillId="5" borderId="1" applyAlignment="1" pivotButton="0" quotePrefix="0" xfId="0">
      <alignment horizontal="center" vertical="center"/>
    </xf>
    <xf numFmtId="10" fontId="3" fillId="5" borderId="1" applyAlignment="1" pivotButton="0" quotePrefix="0" xfId="0">
      <alignment horizontal="right" vertical="center"/>
    </xf>
    <xf numFmtId="1" fontId="3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center" vertical="center"/>
    </xf>
    <xf numFmtId="165" fontId="0" fillId="0" borderId="0" pivotButton="0" quotePrefix="0" xfId="0"/>
    <xf numFmtId="164" fontId="0" fillId="0" borderId="0" pivotButton="0" quotePrefix="0" xfId="0"/>
    <xf numFmtId="165" fontId="3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9">
    <dxf>
      <font>
        <name val="Calibri"/>
        <strike val="1"/>
        <color rgb="00666666"/>
        <sz val="10"/>
      </font>
      <fill>
        <patternFill patternType="solid">
          <fgColor rgb="00E7E6E6"/>
        </patternFill>
      </fill>
    </dxf>
    <dxf>
      <font>
        <name val="Calibri"/>
        <b val="1"/>
        <color rgb="00C65A3A"/>
        <sz val="10"/>
      </font>
      <fill>
        <patternFill patternType="solid">
          <fgColor rgb="00F4CCCC"/>
        </patternFill>
      </fill>
    </dxf>
    <dxf>
      <font>
        <name val="Calibri"/>
        <b val="1"/>
        <color rgb="00C65A3A"/>
        <sz val="10"/>
      </font>
      <fill>
        <patternFill patternType="solid">
          <fgColor rgb="00FCE4D6"/>
        </patternFill>
      </fill>
    </dxf>
    <dxf>
      <font>
        <name val="Calibri"/>
        <b val="1"/>
        <color rgb="00243746"/>
        <sz val="10"/>
      </font>
      <fill>
        <patternFill patternType="solid">
          <fgColor rgb="00FFF2CC"/>
        </patternFill>
      </fill>
    </dxf>
    <dxf>
      <font>
        <name val="Calibri"/>
        <b val="1"/>
        <color rgb="00FFFFFF"/>
        <sz val="10"/>
      </font>
      <fill>
        <patternFill patternType="solid">
          <fgColor rgb="00C65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D5B"/>
        </patternFill>
      </fill>
    </dxf>
    <dxf>
      <font>
        <name val="Calibri"/>
        <b val="1"/>
        <color rgb="00FFFFFF"/>
        <sz val="10"/>
      </font>
      <fill>
        <patternFill patternType="solid">
          <fgColor rgb="00D7A52E"/>
        </patternFill>
      </fill>
    </dxf>
    <dxf>
      <font>
        <name val="Calibri"/>
        <b val="1"/>
        <color rgb="00C65A3A"/>
        <sz val="10"/>
      </font>
      <fill>
        <patternFill patternType="solid">
          <fgColor rgb="00FFF2CC"/>
        </patternFill>
      </fill>
    </dxf>
    <dxf>
      <font>
        <name val="Calibri"/>
        <b val="1"/>
        <color rgb="002F7D5B"/>
        <sz val="10"/>
      </font>
      <fill>
        <patternFill patternType="solid">
          <fgColor rgb="00E2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Saldo projetado por competência</a:t>
            </a:r>
          </a:p>
        </rich>
      </tx>
    </title>
    <plotArea>
      <lineChart>
        <grouping val="standard"/>
        <ser>
          <idx val="0"/>
          <order val="0"/>
          <tx>
            <strRef>
              <f>'Fluxo Mensal'!P4</f>
            </strRef>
          </tx>
          <spPr>
            <a:ln xmlns:a="http://schemas.openxmlformats.org/drawingml/2006/main" w="28575">
              <a:solidFill>
                <a:srgbClr val="2F7D5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'Fluxo Mensal'!$O$5:$O$10</f>
            </numRef>
          </cat>
          <val>
            <numRef>
              <f>'Fluxo Mensal'!$P$5:$P$10</f>
            </numRef>
          </val>
        </ser>
        <ser>
          <idx val="1"/>
          <order val="1"/>
          <tx>
            <strRef>
              <f>'Fluxo Mensal'!Q4</f>
            </strRef>
          </tx>
          <spPr>
            <a:ln xmlns:a="http://schemas.openxmlformats.org/drawingml/2006/main" w="28575">
              <a:solidFill>
                <a:srgbClr val="D7A52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'Fluxo Mensal'!$O$5:$O$10</f>
            </numRef>
          </cat>
          <val>
            <numRef>
              <f>'Fluxo Mensal'!$Q$5:$Q$10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Competência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(R$)</a:t>
                </a:r>
              </a:p>
            </rich>
          </tx>
        </title>
        <numFmt formatCode="R$ #,##0.00;[Red]-R$ #,##0.0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30</row>
      <rowOff>0</rowOff>
    </from>
    <ext cx="82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24D"/>
    <outlinePr summaryBelow="1" summaryRight="1"/>
    <pageSetUpPr/>
  </sheetPr>
  <dimension ref="A1:H10"/>
  <sheetViews>
    <sheetView showGridLines="0" zoomScale="9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92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25" customHeight="1">
      <c r="A1" s="1" t="inlineStr">
        <is>
          <t>Fluxo de caixa condominial — resumo de uso</t>
        </is>
      </c>
      <c r="B1" s="28" t="n"/>
      <c r="C1" s="28" t="n"/>
      <c r="D1" s="28" t="n"/>
      <c r="E1" s="28" t="n"/>
      <c r="F1" s="28" t="n"/>
      <c r="G1" s="28" t="n"/>
      <c r="H1" s="29" t="n"/>
    </row>
    <row r="2"/>
    <row r="3" ht="34" customHeight="1">
      <c r="A3" s="2" t="inlineStr">
        <is>
          <t>Finalidade</t>
        </is>
      </c>
      <c r="B3" s="3" t="inlineStr">
        <is>
          <t>Projetar e acompanhar entradas, saídas e saldos mensais consolidados por competência.</t>
        </is>
      </c>
    </row>
    <row r="4" ht="34" customHeight="1">
      <c r="A4" s="2" t="inlineStr">
        <is>
          <t>Usuários</t>
        </is>
      </c>
      <c r="B4" s="4" t="inlineStr">
        <is>
          <t>Síndico, subsíndico, conselho fiscal ou administradora.</t>
        </is>
      </c>
    </row>
    <row r="5" ht="34" customHeight="1">
      <c r="A5" s="2" t="inlineStr">
        <is>
          <t>Sequência recomendada</t>
        </is>
      </c>
      <c r="B5" s="3" t="inlineStr">
        <is>
          <t>Revise Premissas, registre valores agregados em Lançamentos e analise Fluxo Mensal.</t>
        </is>
      </c>
    </row>
    <row r="6" ht="34" customHeight="1">
      <c r="A6" s="2" t="inlineStr">
        <is>
          <t>Decisão apoiada</t>
        </is>
      </c>
      <c r="B6" s="4" t="inlineStr">
        <is>
          <t>Identificar meses com insuficiência projetada de caixa e comparar saídas realizadas com o previsto.</t>
        </is>
      </c>
    </row>
    <row r="7" ht="34" customHeight="1">
      <c r="A7" s="2" t="inlineStr">
        <is>
          <t>Aviso essencial</t>
        </is>
      </c>
      <c r="B7" s="3" t="inlineStr">
        <is>
          <t>Use somente valores agregados e revise a continuidade dos meses realizados antes de tomar decisões.</t>
        </is>
      </c>
    </row>
    <row r="8" ht="34" customHeight="1">
      <c r="A8" s="2" t="inlineStr">
        <is>
          <t>Escopo</t>
        </is>
      </c>
      <c r="B8" s="4" t="inlineStr">
        <is>
          <t>Controle gerencial; não substitui orçamento, rateio, cobrança, conciliação, contas a pagar ou receber, nem orientação profissional.</t>
        </is>
      </c>
    </row>
    <row r="9" ht="34" customHeight="1">
      <c r="A9" s="2" t="inlineStr">
        <is>
          <t>Privacidade</t>
        </is>
      </c>
      <c r="B9" s="3" t="inlineStr">
        <is>
          <t>Não registre nomes, unidades, dados bancários, fornecedores ou pagamentos individualizados.</t>
        </is>
      </c>
    </row>
    <row r="10" ht="34" customHeight="1">
      <c r="A10" s="2" t="inlineStr">
        <is>
          <t>Alertas</t>
        </is>
      </c>
      <c r="B10" s="4" t="inlineStr">
        <is>
          <t>Todos os alertas são apenas visuais no arquivo; não enviam mensagens nem executam ações.</t>
        </is>
      </c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D7A52E"/>
    <outlinePr summaryBelow="1" summaryRight="1"/>
    <pageSetUpPr/>
  </sheetPr>
  <dimension ref="A1:H13"/>
  <sheetViews>
    <sheetView showGridLines="0" zoomScale="9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" customWidth="1" min="3" max="3"/>
    <col width="22" customWidth="1" min="4" max="4"/>
    <col width="3" customWidth="1" min="5" max="5"/>
    <col width="18" customWidth="1" min="6" max="6"/>
    <col width="3" customWidth="1" min="7" max="7"/>
    <col width="38" customWidth="1" min="8" max="8"/>
  </cols>
  <sheetData>
    <row r="1" ht="25" customHeight="1">
      <c r="A1" s="1" t="inlineStr">
        <is>
          <t>Premissas editáveis</t>
        </is>
      </c>
      <c r="B1" s="29" t="n"/>
      <c r="D1" s="5" t="inlineStr">
        <is>
          <t>Tipos</t>
        </is>
      </c>
      <c r="F1" s="5" t="inlineStr">
        <is>
          <t>Situações</t>
        </is>
      </c>
      <c r="H1" s="5" t="inlineStr">
        <is>
          <t>Categorias</t>
        </is>
      </c>
    </row>
    <row r="2">
      <c r="A2" s="6" t="inlineStr">
        <is>
          <t>Saldo inicial</t>
        </is>
      </c>
      <c r="B2" s="30" t="n">
        <v>72000</v>
      </c>
      <c r="D2" s="4" t="inlineStr">
        <is>
          <t>Entrada</t>
        </is>
      </c>
      <c r="F2" s="4" t="inlineStr">
        <is>
          <t>Previsto</t>
        </is>
      </c>
      <c r="H2" s="4" t="inlineStr">
        <is>
          <t>Cotas condominiais agregadas</t>
        </is>
      </c>
    </row>
    <row r="3">
      <c r="A3" s="6" t="inlineStr">
        <is>
          <t>Competência inicial</t>
        </is>
      </c>
      <c r="B3" s="31" t="n">
        <v>46235</v>
      </c>
      <c r="D3" s="3" t="inlineStr">
        <is>
          <t>Saída</t>
        </is>
      </c>
      <c r="F3" s="3" t="inlineStr">
        <is>
          <t>Parcial</t>
        </is>
      </c>
      <c r="H3" s="3" t="inlineStr">
        <is>
          <t>Receitas de uso de áreas comuns</t>
        </is>
      </c>
    </row>
    <row r="4">
      <c r="A4" s="6" t="inlineStr">
        <is>
          <t>Quantidade de meses</t>
        </is>
      </c>
      <c r="B4" s="9" t="n">
        <v>6</v>
      </c>
      <c r="F4" s="4" t="inlineStr">
        <is>
          <t>Realizado</t>
        </is>
      </c>
      <c r="H4" s="4" t="inlineStr">
        <is>
          <t>Outras entradas agregadas</t>
        </is>
      </c>
    </row>
    <row r="5">
      <c r="A5" s="6" t="inlineStr">
        <is>
          <t>Caixa mínimo desejado</t>
        </is>
      </c>
      <c r="B5" s="30" t="n">
        <v>30000</v>
      </c>
      <c r="F5" s="3" t="inlineStr">
        <is>
          <t>Cancelado</t>
        </is>
      </c>
      <c r="H5" s="3" t="inlineStr">
        <is>
          <t>Despesas ordinárias agregadas</t>
        </is>
      </c>
    </row>
    <row r="6">
      <c r="A6" s="6" t="inlineStr">
        <is>
          <t>Limite de desvio das saídas</t>
        </is>
      </c>
      <c r="B6" s="10" t="n">
        <v>0.1</v>
      </c>
      <c r="H6" s="4" t="inlineStr">
        <is>
          <t>Água e esgoto</t>
        </is>
      </c>
    </row>
    <row r="7">
      <c r="A7" s="6" t="inlineStr">
        <is>
          <t>Data de corte dos realizados</t>
        </is>
      </c>
      <c r="B7" s="31" t="n">
        <v>46283</v>
      </c>
      <c r="H7" s="3" t="inlineStr">
        <is>
          <t>Energia elétrica</t>
        </is>
      </c>
    </row>
    <row r="8">
      <c r="H8" s="4" t="inlineStr">
        <is>
          <t>Limpeza e conservação</t>
        </is>
      </c>
    </row>
    <row r="9" ht="34" customHeight="1">
      <c r="A9" s="11" t="inlineStr">
        <is>
          <t>Use somente valores agregados e revise a continuidade dos meses realizados antes de tomar decisões.</t>
        </is>
      </c>
      <c r="H9" s="3" t="inlineStr">
        <is>
          <t>Manutenção predial</t>
        </is>
      </c>
    </row>
    <row r="10" ht="34" customHeight="1">
      <c r="A10" s="3" t="inlineStr">
        <is>
          <t>A competência deve ser o primeiro dia do mês. Valores realizados são consolidados até a data de corte.</t>
        </is>
      </c>
      <c r="H10" s="4" t="inlineStr">
        <is>
          <t>Seguro condominial</t>
        </is>
      </c>
    </row>
    <row r="11" ht="34" customHeight="1">
      <c r="A11" s="3" t="inlineStr">
        <is>
          <t>O arquivo é local, sem macros, integrações, serviços ao vivo ou ações automáticas.</t>
        </is>
      </c>
      <c r="H11" s="3" t="inlineStr">
        <is>
          <t>Obras planejadas</t>
        </is>
      </c>
    </row>
    <row r="12">
      <c r="H12" s="4" t="inlineStr">
        <is>
          <t>Taxas bancárias</t>
        </is>
      </c>
    </row>
    <row r="13">
      <c r="H13" s="3" t="inlineStr">
        <is>
          <t>Outras saídas agregadas</t>
        </is>
      </c>
    </row>
  </sheetData>
  <mergeCells count="1">
    <mergeCell ref="A1:B1"/>
  </mergeCells>
  <dataValidations count="5">
    <dataValidation sqref="B2 B5" showDropDown="0" showInputMessage="0" showErrorMessage="1" allowBlank="0" errorTitle="Valor inválido" error="Informe um número maior ou igual a zero." type="decimal" errorStyle="stop" operator="greaterThanOrEqual">
      <formula1>0</formula1>
    </dataValidation>
    <dataValidation sqref="B3" showDropDown="0" showInputMessage="0" showErrorMessage="1" allowBlank="0" errorTitle="Data inválida" error="Informe uma data válida correspondente ao primeiro dia do mês." type="custom" errorStyle="stop">
      <formula1>AND(ISNUMBER(B3),DAY(B3)=1)</formula1>
    </dataValidation>
    <dataValidation sqref="B4" showDropDown="0" showInputMessage="0" showErrorMessage="1" allowBlank="0" errorTitle="Quantidade inválida" error="Informe um número inteiro entre 1 e 24." type="whole" errorStyle="stop" operator="between">
      <formula1>1</formula1>
      <formula2>24</formula2>
    </dataValidation>
    <dataValidation sqref="B6" showDropDown="0" showInputMessage="0" showErrorMessage="1" allowBlank="0" errorTitle="Percentual inválido" error="Informe um percentual entre 0,00% e 100,00%." type="decimal" errorStyle="stop" operator="between">
      <formula1>0</formula1>
      <formula2>1</formula2>
    </dataValidation>
    <dataValidation sqref="B7" showDropDown="0" showInputMessage="0" showErrorMessage="1" allowBlank="0" errorTitle="Data inválida" error="Informe uma data igual ou posterior à competência inicial." type="custom" errorStyle="stop">
      <formula1>AND(ISNUMBER(B7),B7&gt;=$B$3)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F6F68"/>
    <outlinePr summaryBelow="1" summaryRight="1"/>
    <pageSetUpPr/>
  </sheetPr>
  <dimension ref="A1:J201"/>
  <sheetViews>
    <sheetView showGridLines="0" zoomScale="8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34" customWidth="1" min="4" max="4"/>
    <col width="52" customWidth="1" min="5" max="5"/>
    <col width="17" customWidth="1" min="6" max="6"/>
    <col width="17" customWidth="1" min="7" max="7"/>
    <col width="14" customWidth="1" min="8" max="8"/>
    <col width="20" customWidth="1" min="9" max="9"/>
    <col width="36" customWidth="1" min="10" max="10"/>
  </cols>
  <sheetData>
    <row r="1" ht="34" customHeight="1">
      <c r="A1" s="12" t="inlineStr">
        <is>
          <t>Código</t>
        </is>
      </c>
      <c r="B1" s="12" t="inlineStr">
        <is>
          <t>Competência</t>
        </is>
      </c>
      <c r="C1" s="12" t="inlineStr">
        <is>
          <t>Tipo</t>
        </is>
      </c>
      <c r="D1" s="12" t="inlineStr">
        <is>
          <t>Categoria</t>
        </is>
      </c>
      <c r="E1" s="12" t="inlineStr">
        <is>
          <t>Descrição</t>
        </is>
      </c>
      <c r="F1" s="12" t="inlineStr">
        <is>
          <t>Valor previsto</t>
        </is>
      </c>
      <c r="G1" s="12" t="inlineStr">
        <is>
          <t>Valor realizado</t>
        </is>
      </c>
      <c r="H1" s="12" t="inlineStr">
        <is>
          <t>Situação</t>
        </is>
      </c>
      <c r="I1" s="12" t="inlineStr">
        <is>
          <t>Variação final no caixa</t>
        </is>
      </c>
      <c r="J1" s="12" t="inlineStr">
        <is>
          <t>Observação</t>
        </is>
      </c>
    </row>
    <row r="2" ht="30" customHeight="1">
      <c r="A2" s="13" t="inlineStr">
        <is>
          <t>FC-001</t>
        </is>
      </c>
      <c r="B2" s="32" t="n">
        <v>46235</v>
      </c>
      <c r="C2" s="13" t="inlineStr">
        <is>
          <t>Entrada</t>
        </is>
      </c>
      <c r="D2" s="15" t="inlineStr">
        <is>
          <t>Cotas condominiais agregadas</t>
        </is>
      </c>
      <c r="E2" s="15" t="inlineStr">
        <is>
          <t>EXEMPLO FICTÍCIO — arrecadação mensal agregada</t>
        </is>
      </c>
      <c r="F2" s="30" t="n">
        <v>55000</v>
      </c>
      <c r="G2" s="30" t="n">
        <v>54500</v>
      </c>
      <c r="H2" s="13" t="inlineStr">
        <is>
          <t>Realizado</t>
        </is>
      </c>
      <c r="I2" s="33">
        <f>IF(OR($F2="",$G2="",$H2&lt;&gt;"Realizado"),"",IF($C2="Entrada",$G2-$F2,$F2-$G2))</f>
        <v/>
      </c>
      <c r="J2" s="15" t="n"/>
    </row>
    <row r="3" ht="30" customHeight="1">
      <c r="A3" s="13" t="inlineStr">
        <is>
          <t>FC-002</t>
        </is>
      </c>
      <c r="B3" s="32" t="n">
        <v>46235</v>
      </c>
      <c r="C3" s="13" t="inlineStr">
        <is>
          <t>Saída</t>
        </is>
      </c>
      <c r="D3" s="15" t="inlineStr">
        <is>
          <t>Despesas ordinárias agregadas</t>
        </is>
      </c>
      <c r="E3" s="15" t="inlineStr">
        <is>
          <t>EXEMPLO FICTÍCIO — despesas mensais agregadas</t>
        </is>
      </c>
      <c r="F3" s="30" t="n">
        <v>46000</v>
      </c>
      <c r="G3" s="30" t="n">
        <v>52000</v>
      </c>
      <c r="H3" s="13" t="inlineStr">
        <is>
          <t>Realizado</t>
        </is>
      </c>
      <c r="I3" s="34">
        <f>IF(OR($F3="",$G3="",$H3&lt;&gt;"Realizado"),"",IF($C3="Entrada",$G3-$F3,$F3-$G3))</f>
        <v/>
      </c>
      <c r="J3" s="15" t="n"/>
    </row>
    <row r="4" ht="30" customHeight="1">
      <c r="A4" s="13" t="inlineStr">
        <is>
          <t>FC-003</t>
        </is>
      </c>
      <c r="B4" s="32" t="n">
        <v>46266</v>
      </c>
      <c r="C4" s="13" t="inlineStr">
        <is>
          <t>Entrada</t>
        </is>
      </c>
      <c r="D4" s="15" t="inlineStr">
        <is>
          <t>Cotas condominiais agregadas</t>
        </is>
      </c>
      <c r="E4" s="15" t="inlineStr">
        <is>
          <t>EXEMPLO FICTÍCIO — arrecadação parcial do mês</t>
        </is>
      </c>
      <c r="F4" s="30" t="n">
        <v>54000</v>
      </c>
      <c r="G4" s="30" t="n">
        <v>27000</v>
      </c>
      <c r="H4" s="13" t="inlineStr">
        <is>
          <t>Parcial</t>
        </is>
      </c>
      <c r="I4" s="33">
        <f>IF(OR($F4="",$G4="",$H4&lt;&gt;"Realizado"),"",IF($C4="Entrada",$G4-$F4,$F4-$G4))</f>
        <v/>
      </c>
      <c r="J4" s="15" t="n"/>
    </row>
    <row r="5" ht="30" customHeight="1">
      <c r="A5" s="13" t="inlineStr">
        <is>
          <t>FC-004</t>
        </is>
      </c>
      <c r="B5" s="32" t="n">
        <v>46266</v>
      </c>
      <c r="C5" s="13" t="inlineStr">
        <is>
          <t>Saída</t>
        </is>
      </c>
      <c r="D5" s="15" t="inlineStr">
        <is>
          <t>Despesas ordinárias agregadas</t>
        </is>
      </c>
      <c r="E5" s="15" t="inlineStr">
        <is>
          <t>EXEMPLO FICTÍCIO — despesas parciais do mês</t>
        </is>
      </c>
      <c r="F5" s="30" t="n">
        <v>47000</v>
      </c>
      <c r="G5" s="30" t="n">
        <v>21000</v>
      </c>
      <c r="H5" s="13" t="inlineStr">
        <is>
          <t>Parcial</t>
        </is>
      </c>
      <c r="I5" s="34">
        <f>IF(OR($F5="",$G5="",$H5&lt;&gt;"Realizado"),"",IF($C5="Entrada",$G5-$F5,$F5-$G5))</f>
        <v/>
      </c>
      <c r="J5" s="15" t="n"/>
    </row>
    <row r="6" ht="30" customHeight="1">
      <c r="A6" s="13" t="inlineStr">
        <is>
          <t>FC-005</t>
        </is>
      </c>
      <c r="B6" s="32" t="n">
        <v>46296</v>
      </c>
      <c r="C6" s="13" t="inlineStr">
        <is>
          <t>Entrada</t>
        </is>
      </c>
      <c r="D6" s="15" t="inlineStr">
        <is>
          <t>Cotas condominiais agregadas</t>
        </is>
      </c>
      <c r="E6" s="15" t="inlineStr">
        <is>
          <t>EXEMPLO FICTÍCIO — entrada mensal projetada</t>
        </is>
      </c>
      <c r="F6" s="30" t="n">
        <v>54000</v>
      </c>
      <c r="G6" s="30" t="n"/>
      <c r="H6" s="13" t="inlineStr">
        <is>
          <t>Previsto</t>
        </is>
      </c>
      <c r="I6" s="33">
        <f>IF(OR($F6="",$G6="",$H6&lt;&gt;"Realizado"),"",IF($C6="Entrada",$G6-$F6,$F6-$G6))</f>
        <v/>
      </c>
      <c r="J6" s="15" t="n"/>
    </row>
    <row r="7" ht="30" customHeight="1">
      <c r="A7" s="13" t="inlineStr">
        <is>
          <t>FC-006</t>
        </is>
      </c>
      <c r="B7" s="32" t="n">
        <v>46296</v>
      </c>
      <c r="C7" s="13" t="inlineStr">
        <is>
          <t>Saída</t>
        </is>
      </c>
      <c r="D7" s="15" t="inlineStr">
        <is>
          <t>Despesas ordinárias agregadas</t>
        </is>
      </c>
      <c r="E7" s="15" t="inlineStr">
        <is>
          <t>EXEMPLO FICTÍCIO — saída mensal projetada</t>
        </is>
      </c>
      <c r="F7" s="30" t="n">
        <v>49000</v>
      </c>
      <c r="G7" s="30" t="n"/>
      <c r="H7" s="13" t="inlineStr">
        <is>
          <t>Previsto</t>
        </is>
      </c>
      <c r="I7" s="34">
        <f>IF(OR($F7="",$G7="",$H7&lt;&gt;"Realizado"),"",IF($C7="Entrada",$G7-$F7,$F7-$G7))</f>
        <v/>
      </c>
      <c r="J7" s="15" t="n"/>
    </row>
    <row r="8" ht="30" customHeight="1">
      <c r="A8" s="13" t="inlineStr">
        <is>
          <t>FC-007</t>
        </is>
      </c>
      <c r="B8" s="32" t="n">
        <v>46327</v>
      </c>
      <c r="C8" s="13" t="inlineStr">
        <is>
          <t>Entrada</t>
        </is>
      </c>
      <c r="D8" s="15" t="inlineStr">
        <is>
          <t>Cotas condominiais agregadas</t>
        </is>
      </c>
      <c r="E8" s="15" t="inlineStr">
        <is>
          <t>EXEMPLO FICTÍCIO — entrada mensal projetada</t>
        </is>
      </c>
      <c r="F8" s="30" t="n">
        <v>54000</v>
      </c>
      <c r="G8" s="30" t="n"/>
      <c r="H8" s="13" t="inlineStr">
        <is>
          <t>Previsto</t>
        </is>
      </c>
      <c r="I8" s="33">
        <f>IF(OR($F8="",$G8="",$H8&lt;&gt;"Realizado"),"",IF($C8="Entrada",$G8-$F8,$F8-$G8))</f>
        <v/>
      </c>
      <c r="J8" s="15" t="n"/>
    </row>
    <row r="9" ht="30" customHeight="1">
      <c r="A9" s="13" t="inlineStr">
        <is>
          <t>FC-008</t>
        </is>
      </c>
      <c r="B9" s="32" t="n">
        <v>46327</v>
      </c>
      <c r="C9" s="13" t="inlineStr">
        <is>
          <t>Saída</t>
        </is>
      </c>
      <c r="D9" s="15" t="inlineStr">
        <is>
          <t>Manutenção predial</t>
        </is>
      </c>
      <c r="E9" s="15" t="inlineStr">
        <is>
          <t>EXEMPLO FICTÍCIO — manutenção predial planejada</t>
        </is>
      </c>
      <c r="F9" s="30" t="n">
        <v>76000</v>
      </c>
      <c r="G9" s="30" t="n"/>
      <c r="H9" s="13" t="inlineStr">
        <is>
          <t>Previsto</t>
        </is>
      </c>
      <c r="I9" s="34">
        <f>IF(OR($F9="",$G9="",$H9&lt;&gt;"Realizado"),"",IF($C9="Entrada",$G9-$F9,$F9-$G9))</f>
        <v/>
      </c>
      <c r="J9" s="15" t="n"/>
    </row>
    <row r="10" ht="30" customHeight="1">
      <c r="A10" s="13" t="inlineStr">
        <is>
          <t>FC-009</t>
        </is>
      </c>
      <c r="B10" s="32" t="n">
        <v>46357</v>
      </c>
      <c r="C10" s="13" t="inlineStr">
        <is>
          <t>Entrada</t>
        </is>
      </c>
      <c r="D10" s="15" t="inlineStr">
        <is>
          <t>Cotas condominiais agregadas</t>
        </is>
      </c>
      <c r="E10" s="15" t="inlineStr">
        <is>
          <t>EXEMPLO FICTÍCIO — entrada mensal projetada</t>
        </is>
      </c>
      <c r="F10" s="30" t="n">
        <v>54000</v>
      </c>
      <c r="G10" s="30" t="n"/>
      <c r="H10" s="13" t="inlineStr">
        <is>
          <t>Previsto</t>
        </is>
      </c>
      <c r="I10" s="33">
        <f>IF(OR($F10="",$G10="",$H10&lt;&gt;"Realizado"),"",IF($C10="Entrada",$G10-$F10,$F10-$G10))</f>
        <v/>
      </c>
      <c r="J10" s="15" t="n"/>
    </row>
    <row r="11" ht="30" customHeight="1">
      <c r="A11" s="13" t="inlineStr">
        <is>
          <t>FC-010</t>
        </is>
      </c>
      <c r="B11" s="32" t="n">
        <v>46357</v>
      </c>
      <c r="C11" s="13" t="inlineStr">
        <is>
          <t>Saída</t>
        </is>
      </c>
      <c r="D11" s="15" t="inlineStr">
        <is>
          <t>Despesas ordinárias agregadas</t>
        </is>
      </c>
      <c r="E11" s="15" t="inlineStr">
        <is>
          <t>EXEMPLO FICTÍCIO — despesas mensais projetadas</t>
        </is>
      </c>
      <c r="F11" s="30" t="n">
        <v>58000</v>
      </c>
      <c r="G11" s="30" t="n"/>
      <c r="H11" s="13" t="inlineStr">
        <is>
          <t>Previsto</t>
        </is>
      </c>
      <c r="I11" s="34">
        <f>IF(OR($F11="",$G11="",$H11&lt;&gt;"Realizado"),"",IF($C11="Entrada",$G11-$F11,$F11-$G11))</f>
        <v/>
      </c>
      <c r="J11" s="15" t="n"/>
    </row>
    <row r="12" ht="30" customHeight="1">
      <c r="A12" s="13" t="inlineStr">
        <is>
          <t>FC-011</t>
        </is>
      </c>
      <c r="B12" s="32" t="n">
        <v>46388</v>
      </c>
      <c r="C12" s="13" t="inlineStr">
        <is>
          <t>Entrada</t>
        </is>
      </c>
      <c r="D12" s="15" t="inlineStr">
        <is>
          <t>Cotas condominiais agregadas</t>
        </is>
      </c>
      <c r="E12" s="15" t="inlineStr">
        <is>
          <t>EXEMPLO FICTÍCIO — entrada mensal projetada</t>
        </is>
      </c>
      <c r="F12" s="30" t="n">
        <v>54000</v>
      </c>
      <c r="G12" s="30" t="n"/>
      <c r="H12" s="13" t="inlineStr">
        <is>
          <t>Previsto</t>
        </is>
      </c>
      <c r="I12" s="33">
        <f>IF(OR($F12="",$G12="",$H12&lt;&gt;"Realizado"),"",IF($C12="Entrada",$G12-$F12,$F12-$G12))</f>
        <v/>
      </c>
      <c r="J12" s="15" t="n"/>
    </row>
    <row r="13" ht="30" customHeight="1">
      <c r="A13" s="13" t="inlineStr">
        <is>
          <t>FC-012</t>
        </is>
      </c>
      <c r="B13" s="32" t="n">
        <v>46388</v>
      </c>
      <c r="C13" s="13" t="inlineStr">
        <is>
          <t>Saída</t>
        </is>
      </c>
      <c r="D13" s="15" t="inlineStr">
        <is>
          <t>Obras planejadas</t>
        </is>
      </c>
      <c r="E13" s="15" t="inlineStr">
        <is>
          <t>EXEMPLO FICTÍCIO — obra administrativa planejada</t>
        </is>
      </c>
      <c r="F13" s="30" t="n">
        <v>95000</v>
      </c>
      <c r="G13" s="30" t="n"/>
      <c r="H13" s="13" t="inlineStr">
        <is>
          <t>Previsto</t>
        </is>
      </c>
      <c r="I13" s="34">
        <f>IF(OR($F13="",$G13="",$H13&lt;&gt;"Realizado"),"",IF($C13="Entrada",$G13-$F13,$F13-$G13))</f>
        <v/>
      </c>
      <c r="J13" s="15" t="n"/>
    </row>
    <row r="14" ht="30" customHeight="1">
      <c r="A14" s="13" t="n"/>
      <c r="B14" s="32" t="n"/>
      <c r="C14" s="13" t="n"/>
      <c r="D14" s="15" t="n"/>
      <c r="E14" s="15" t="n"/>
      <c r="F14" s="30" t="n"/>
      <c r="G14" s="30" t="n"/>
      <c r="H14" s="13" t="n"/>
      <c r="I14" s="33">
        <f>IF(OR($F14="",$G14="",$H14&lt;&gt;"Realizado"),"",IF($C14="Entrada",$G14-$F14,$F14-$G14))</f>
        <v/>
      </c>
      <c r="J14" s="15" t="n"/>
    </row>
    <row r="15" ht="30" customHeight="1">
      <c r="A15" s="13" t="n"/>
      <c r="B15" s="32" t="n"/>
      <c r="C15" s="13" t="n"/>
      <c r="D15" s="15" t="n"/>
      <c r="E15" s="15" t="n"/>
      <c r="F15" s="30" t="n"/>
      <c r="G15" s="30" t="n"/>
      <c r="H15" s="13" t="n"/>
      <c r="I15" s="34">
        <f>IF(OR($F15="",$G15="",$H15&lt;&gt;"Realizado"),"",IF($C15="Entrada",$G15-$F15,$F15-$G15))</f>
        <v/>
      </c>
      <c r="J15" s="15" t="n"/>
    </row>
    <row r="16" ht="30" customHeight="1">
      <c r="A16" s="13" t="n"/>
      <c r="B16" s="32" t="n"/>
      <c r="C16" s="13" t="n"/>
      <c r="D16" s="15" t="n"/>
      <c r="E16" s="15" t="n"/>
      <c r="F16" s="30" t="n"/>
      <c r="G16" s="30" t="n"/>
      <c r="H16" s="13" t="n"/>
      <c r="I16" s="33">
        <f>IF(OR($F16="",$G16="",$H16&lt;&gt;"Realizado"),"",IF($C16="Entrada",$G16-$F16,$F16-$G16))</f>
        <v/>
      </c>
      <c r="J16" s="15" t="n"/>
    </row>
    <row r="17" ht="30" customHeight="1">
      <c r="A17" s="13" t="n"/>
      <c r="B17" s="32" t="n"/>
      <c r="C17" s="13" t="n"/>
      <c r="D17" s="15" t="n"/>
      <c r="E17" s="15" t="n"/>
      <c r="F17" s="30" t="n"/>
      <c r="G17" s="30" t="n"/>
      <c r="H17" s="13" t="n"/>
      <c r="I17" s="34">
        <f>IF(OR($F17="",$G17="",$H17&lt;&gt;"Realizado"),"",IF($C17="Entrada",$G17-$F17,$F17-$G17))</f>
        <v/>
      </c>
      <c r="J17" s="15" t="n"/>
    </row>
    <row r="18" ht="30" customHeight="1">
      <c r="A18" s="13" t="n"/>
      <c r="B18" s="32" t="n"/>
      <c r="C18" s="13" t="n"/>
      <c r="D18" s="15" t="n"/>
      <c r="E18" s="15" t="n"/>
      <c r="F18" s="30" t="n"/>
      <c r="G18" s="30" t="n"/>
      <c r="H18" s="13" t="n"/>
      <c r="I18" s="33">
        <f>IF(OR($F18="",$G18="",$H18&lt;&gt;"Realizado"),"",IF($C18="Entrada",$G18-$F18,$F18-$G18))</f>
        <v/>
      </c>
      <c r="J18" s="15" t="n"/>
    </row>
    <row r="19" ht="30" customHeight="1">
      <c r="A19" s="13" t="n"/>
      <c r="B19" s="32" t="n"/>
      <c r="C19" s="13" t="n"/>
      <c r="D19" s="15" t="n"/>
      <c r="E19" s="15" t="n"/>
      <c r="F19" s="30" t="n"/>
      <c r="G19" s="30" t="n"/>
      <c r="H19" s="13" t="n"/>
      <c r="I19" s="34">
        <f>IF(OR($F19="",$G19="",$H19&lt;&gt;"Realizado"),"",IF($C19="Entrada",$G19-$F19,$F19-$G19))</f>
        <v/>
      </c>
      <c r="J19" s="15" t="n"/>
    </row>
    <row r="20" ht="30" customHeight="1">
      <c r="A20" s="13" t="n"/>
      <c r="B20" s="32" t="n"/>
      <c r="C20" s="13" t="n"/>
      <c r="D20" s="15" t="n"/>
      <c r="E20" s="15" t="n"/>
      <c r="F20" s="30" t="n"/>
      <c r="G20" s="30" t="n"/>
      <c r="H20" s="13" t="n"/>
      <c r="I20" s="33">
        <f>IF(OR($F20="",$G20="",$H20&lt;&gt;"Realizado"),"",IF($C20="Entrada",$G20-$F20,$F20-$G20))</f>
        <v/>
      </c>
      <c r="J20" s="15" t="n"/>
    </row>
    <row r="21" ht="30" customHeight="1">
      <c r="A21" s="13" t="n"/>
      <c r="B21" s="32" t="n"/>
      <c r="C21" s="13" t="n"/>
      <c r="D21" s="15" t="n"/>
      <c r="E21" s="15" t="n"/>
      <c r="F21" s="30" t="n"/>
      <c r="G21" s="30" t="n"/>
      <c r="H21" s="13" t="n"/>
      <c r="I21" s="34">
        <f>IF(OR($F21="",$G21="",$H21&lt;&gt;"Realizado"),"",IF($C21="Entrada",$G21-$F21,$F21-$G21))</f>
        <v/>
      </c>
      <c r="J21" s="15" t="n"/>
    </row>
    <row r="22" ht="30" customHeight="1">
      <c r="A22" s="13" t="n"/>
      <c r="B22" s="32" t="n"/>
      <c r="C22" s="13" t="n"/>
      <c r="D22" s="15" t="n"/>
      <c r="E22" s="15" t="n"/>
      <c r="F22" s="30" t="n"/>
      <c r="G22" s="30" t="n"/>
      <c r="H22" s="13" t="n"/>
      <c r="I22" s="33">
        <f>IF(OR($F22="",$G22="",$H22&lt;&gt;"Realizado"),"",IF($C22="Entrada",$G22-$F22,$F22-$G22))</f>
        <v/>
      </c>
      <c r="J22" s="15" t="n"/>
    </row>
    <row r="23" ht="30" customHeight="1">
      <c r="A23" s="13" t="n"/>
      <c r="B23" s="32" t="n"/>
      <c r="C23" s="13" t="n"/>
      <c r="D23" s="15" t="n"/>
      <c r="E23" s="15" t="n"/>
      <c r="F23" s="30" t="n"/>
      <c r="G23" s="30" t="n"/>
      <c r="H23" s="13" t="n"/>
      <c r="I23" s="34">
        <f>IF(OR($F23="",$G23="",$H23&lt;&gt;"Realizado"),"",IF($C23="Entrada",$G23-$F23,$F23-$G23))</f>
        <v/>
      </c>
      <c r="J23" s="15" t="n"/>
    </row>
    <row r="24" ht="30" customHeight="1">
      <c r="A24" s="13" t="n"/>
      <c r="B24" s="32" t="n"/>
      <c r="C24" s="13" t="n"/>
      <c r="D24" s="15" t="n"/>
      <c r="E24" s="15" t="n"/>
      <c r="F24" s="30" t="n"/>
      <c r="G24" s="30" t="n"/>
      <c r="H24" s="13" t="n"/>
      <c r="I24" s="33">
        <f>IF(OR($F24="",$G24="",$H24&lt;&gt;"Realizado"),"",IF($C24="Entrada",$G24-$F24,$F24-$G24))</f>
        <v/>
      </c>
      <c r="J24" s="15" t="n"/>
    </row>
    <row r="25" ht="30" customHeight="1">
      <c r="A25" s="13" t="n"/>
      <c r="B25" s="32" t="n"/>
      <c r="C25" s="13" t="n"/>
      <c r="D25" s="15" t="n"/>
      <c r="E25" s="15" t="n"/>
      <c r="F25" s="30" t="n"/>
      <c r="G25" s="30" t="n"/>
      <c r="H25" s="13" t="n"/>
      <c r="I25" s="34">
        <f>IF(OR($F25="",$G25="",$H25&lt;&gt;"Realizado"),"",IF($C25="Entrada",$G25-$F25,$F25-$G25))</f>
        <v/>
      </c>
      <c r="J25" s="15" t="n"/>
    </row>
    <row r="26" ht="30" customHeight="1">
      <c r="A26" s="13" t="n"/>
      <c r="B26" s="32" t="n"/>
      <c r="C26" s="13" t="n"/>
      <c r="D26" s="15" t="n"/>
      <c r="E26" s="15" t="n"/>
      <c r="F26" s="30" t="n"/>
      <c r="G26" s="30" t="n"/>
      <c r="H26" s="13" t="n"/>
      <c r="I26" s="33">
        <f>IF(OR($F26="",$G26="",$H26&lt;&gt;"Realizado"),"",IF($C26="Entrada",$G26-$F26,$F26-$G26))</f>
        <v/>
      </c>
      <c r="J26" s="15" t="n"/>
    </row>
    <row r="27" ht="30" customHeight="1">
      <c r="A27" s="13" t="n"/>
      <c r="B27" s="32" t="n"/>
      <c r="C27" s="13" t="n"/>
      <c r="D27" s="15" t="n"/>
      <c r="E27" s="15" t="n"/>
      <c r="F27" s="30" t="n"/>
      <c r="G27" s="30" t="n"/>
      <c r="H27" s="13" t="n"/>
      <c r="I27" s="34">
        <f>IF(OR($F27="",$G27="",$H27&lt;&gt;"Realizado"),"",IF($C27="Entrada",$G27-$F27,$F27-$G27))</f>
        <v/>
      </c>
      <c r="J27" s="15" t="n"/>
    </row>
    <row r="28" ht="30" customHeight="1">
      <c r="A28" s="13" t="n"/>
      <c r="B28" s="32" t="n"/>
      <c r="C28" s="13" t="n"/>
      <c r="D28" s="15" t="n"/>
      <c r="E28" s="15" t="n"/>
      <c r="F28" s="30" t="n"/>
      <c r="G28" s="30" t="n"/>
      <c r="H28" s="13" t="n"/>
      <c r="I28" s="33">
        <f>IF(OR($F28="",$G28="",$H28&lt;&gt;"Realizado"),"",IF($C28="Entrada",$G28-$F28,$F28-$G28))</f>
        <v/>
      </c>
      <c r="J28" s="15" t="n"/>
    </row>
    <row r="29" ht="30" customHeight="1">
      <c r="A29" s="13" t="n"/>
      <c r="B29" s="32" t="n"/>
      <c r="C29" s="13" t="n"/>
      <c r="D29" s="15" t="n"/>
      <c r="E29" s="15" t="n"/>
      <c r="F29" s="30" t="n"/>
      <c r="G29" s="30" t="n"/>
      <c r="H29" s="13" t="n"/>
      <c r="I29" s="34">
        <f>IF(OR($F29="",$G29="",$H29&lt;&gt;"Realizado"),"",IF($C29="Entrada",$G29-$F29,$F29-$G29))</f>
        <v/>
      </c>
      <c r="J29" s="15" t="n"/>
    </row>
    <row r="30" ht="30" customHeight="1">
      <c r="A30" s="13" t="n"/>
      <c r="B30" s="32" t="n"/>
      <c r="C30" s="13" t="n"/>
      <c r="D30" s="15" t="n"/>
      <c r="E30" s="15" t="n"/>
      <c r="F30" s="30" t="n"/>
      <c r="G30" s="30" t="n"/>
      <c r="H30" s="13" t="n"/>
      <c r="I30" s="33">
        <f>IF(OR($F30="",$G30="",$H30&lt;&gt;"Realizado"),"",IF($C30="Entrada",$G30-$F30,$F30-$G30))</f>
        <v/>
      </c>
      <c r="J30" s="15" t="n"/>
    </row>
    <row r="31" ht="30" customHeight="1">
      <c r="A31" s="13" t="n"/>
      <c r="B31" s="32" t="n"/>
      <c r="C31" s="13" t="n"/>
      <c r="D31" s="15" t="n"/>
      <c r="E31" s="15" t="n"/>
      <c r="F31" s="30" t="n"/>
      <c r="G31" s="30" t="n"/>
      <c r="H31" s="13" t="n"/>
      <c r="I31" s="34">
        <f>IF(OR($F31="",$G31="",$H31&lt;&gt;"Realizado"),"",IF($C31="Entrada",$G31-$F31,$F31-$G31))</f>
        <v/>
      </c>
      <c r="J31" s="15" t="n"/>
    </row>
    <row r="32" ht="30" customHeight="1">
      <c r="A32" s="13" t="n"/>
      <c r="B32" s="32" t="n"/>
      <c r="C32" s="13" t="n"/>
      <c r="D32" s="15" t="n"/>
      <c r="E32" s="15" t="n"/>
      <c r="F32" s="30" t="n"/>
      <c r="G32" s="30" t="n"/>
      <c r="H32" s="13" t="n"/>
      <c r="I32" s="33">
        <f>IF(OR($F32="",$G32="",$H32&lt;&gt;"Realizado"),"",IF($C32="Entrada",$G32-$F32,$F32-$G32))</f>
        <v/>
      </c>
      <c r="J32" s="15" t="n"/>
    </row>
    <row r="33" ht="30" customHeight="1">
      <c r="A33" s="13" t="n"/>
      <c r="B33" s="32" t="n"/>
      <c r="C33" s="13" t="n"/>
      <c r="D33" s="15" t="n"/>
      <c r="E33" s="15" t="n"/>
      <c r="F33" s="30" t="n"/>
      <c r="G33" s="30" t="n"/>
      <c r="H33" s="13" t="n"/>
      <c r="I33" s="34">
        <f>IF(OR($F33="",$G33="",$H33&lt;&gt;"Realizado"),"",IF($C33="Entrada",$G33-$F33,$F33-$G33))</f>
        <v/>
      </c>
      <c r="J33" s="15" t="n"/>
    </row>
    <row r="34" ht="30" customHeight="1">
      <c r="A34" s="13" t="n"/>
      <c r="B34" s="32" t="n"/>
      <c r="C34" s="13" t="n"/>
      <c r="D34" s="15" t="n"/>
      <c r="E34" s="15" t="n"/>
      <c r="F34" s="30" t="n"/>
      <c r="G34" s="30" t="n"/>
      <c r="H34" s="13" t="n"/>
      <c r="I34" s="33">
        <f>IF(OR($F34="",$G34="",$H34&lt;&gt;"Realizado"),"",IF($C34="Entrada",$G34-$F34,$F34-$G34))</f>
        <v/>
      </c>
      <c r="J34" s="15" t="n"/>
    </row>
    <row r="35" ht="30" customHeight="1">
      <c r="A35" s="13" t="n"/>
      <c r="B35" s="32" t="n"/>
      <c r="C35" s="13" t="n"/>
      <c r="D35" s="15" t="n"/>
      <c r="E35" s="15" t="n"/>
      <c r="F35" s="30" t="n"/>
      <c r="G35" s="30" t="n"/>
      <c r="H35" s="13" t="n"/>
      <c r="I35" s="34">
        <f>IF(OR($F35="",$G35="",$H35&lt;&gt;"Realizado"),"",IF($C35="Entrada",$G35-$F35,$F35-$G35))</f>
        <v/>
      </c>
      <c r="J35" s="15" t="n"/>
    </row>
    <row r="36" ht="30" customHeight="1">
      <c r="A36" s="13" t="n"/>
      <c r="B36" s="32" t="n"/>
      <c r="C36" s="13" t="n"/>
      <c r="D36" s="15" t="n"/>
      <c r="E36" s="15" t="n"/>
      <c r="F36" s="30" t="n"/>
      <c r="G36" s="30" t="n"/>
      <c r="H36" s="13" t="n"/>
      <c r="I36" s="33">
        <f>IF(OR($F36="",$G36="",$H36&lt;&gt;"Realizado"),"",IF($C36="Entrada",$G36-$F36,$F36-$G36))</f>
        <v/>
      </c>
      <c r="J36" s="15" t="n"/>
    </row>
    <row r="37" ht="30" customHeight="1">
      <c r="A37" s="13" t="n"/>
      <c r="B37" s="32" t="n"/>
      <c r="C37" s="13" t="n"/>
      <c r="D37" s="15" t="n"/>
      <c r="E37" s="15" t="n"/>
      <c r="F37" s="30" t="n"/>
      <c r="G37" s="30" t="n"/>
      <c r="H37" s="13" t="n"/>
      <c r="I37" s="34">
        <f>IF(OR($F37="",$G37="",$H37&lt;&gt;"Realizado"),"",IF($C37="Entrada",$G37-$F37,$F37-$G37))</f>
        <v/>
      </c>
      <c r="J37" s="15" t="n"/>
    </row>
    <row r="38" ht="30" customHeight="1">
      <c r="A38" s="13" t="n"/>
      <c r="B38" s="32" t="n"/>
      <c r="C38" s="13" t="n"/>
      <c r="D38" s="15" t="n"/>
      <c r="E38" s="15" t="n"/>
      <c r="F38" s="30" t="n"/>
      <c r="G38" s="30" t="n"/>
      <c r="H38" s="13" t="n"/>
      <c r="I38" s="33">
        <f>IF(OR($F38="",$G38="",$H38&lt;&gt;"Realizado"),"",IF($C38="Entrada",$G38-$F38,$F38-$G38))</f>
        <v/>
      </c>
      <c r="J38" s="15" t="n"/>
    </row>
    <row r="39" ht="30" customHeight="1">
      <c r="A39" s="13" t="n"/>
      <c r="B39" s="32" t="n"/>
      <c r="C39" s="13" t="n"/>
      <c r="D39" s="15" t="n"/>
      <c r="E39" s="15" t="n"/>
      <c r="F39" s="30" t="n"/>
      <c r="G39" s="30" t="n"/>
      <c r="H39" s="13" t="n"/>
      <c r="I39" s="34">
        <f>IF(OR($F39="",$G39="",$H39&lt;&gt;"Realizado"),"",IF($C39="Entrada",$G39-$F39,$F39-$G39))</f>
        <v/>
      </c>
      <c r="J39" s="15" t="n"/>
    </row>
    <row r="40" ht="30" customHeight="1">
      <c r="A40" s="13" t="n"/>
      <c r="B40" s="32" t="n"/>
      <c r="C40" s="13" t="n"/>
      <c r="D40" s="15" t="n"/>
      <c r="E40" s="15" t="n"/>
      <c r="F40" s="30" t="n"/>
      <c r="G40" s="30" t="n"/>
      <c r="H40" s="13" t="n"/>
      <c r="I40" s="33">
        <f>IF(OR($F40="",$G40="",$H40&lt;&gt;"Realizado"),"",IF($C40="Entrada",$G40-$F40,$F40-$G40))</f>
        <v/>
      </c>
      <c r="J40" s="15" t="n"/>
    </row>
    <row r="41" ht="30" customHeight="1">
      <c r="A41" s="13" t="n"/>
      <c r="B41" s="32" t="n"/>
      <c r="C41" s="13" t="n"/>
      <c r="D41" s="15" t="n"/>
      <c r="E41" s="15" t="n"/>
      <c r="F41" s="30" t="n"/>
      <c r="G41" s="30" t="n"/>
      <c r="H41" s="13" t="n"/>
      <c r="I41" s="34">
        <f>IF(OR($F41="",$G41="",$H41&lt;&gt;"Realizado"),"",IF($C41="Entrada",$G41-$F41,$F41-$G41))</f>
        <v/>
      </c>
      <c r="J41" s="15" t="n"/>
    </row>
    <row r="42" ht="30" customHeight="1">
      <c r="A42" s="13" t="n"/>
      <c r="B42" s="32" t="n"/>
      <c r="C42" s="13" t="n"/>
      <c r="D42" s="15" t="n"/>
      <c r="E42" s="15" t="n"/>
      <c r="F42" s="30" t="n"/>
      <c r="G42" s="30" t="n"/>
      <c r="H42" s="13" t="n"/>
      <c r="I42" s="33">
        <f>IF(OR($F42="",$G42="",$H42&lt;&gt;"Realizado"),"",IF($C42="Entrada",$G42-$F42,$F42-$G42))</f>
        <v/>
      </c>
      <c r="J42" s="15" t="n"/>
    </row>
    <row r="43" ht="30" customHeight="1">
      <c r="A43" s="13" t="n"/>
      <c r="B43" s="32" t="n"/>
      <c r="C43" s="13" t="n"/>
      <c r="D43" s="15" t="n"/>
      <c r="E43" s="15" t="n"/>
      <c r="F43" s="30" t="n"/>
      <c r="G43" s="30" t="n"/>
      <c r="H43" s="13" t="n"/>
      <c r="I43" s="34">
        <f>IF(OR($F43="",$G43="",$H43&lt;&gt;"Realizado"),"",IF($C43="Entrada",$G43-$F43,$F43-$G43))</f>
        <v/>
      </c>
      <c r="J43" s="15" t="n"/>
    </row>
    <row r="44" ht="30" customHeight="1">
      <c r="A44" s="13" t="n"/>
      <c r="B44" s="32" t="n"/>
      <c r="C44" s="13" t="n"/>
      <c r="D44" s="15" t="n"/>
      <c r="E44" s="15" t="n"/>
      <c r="F44" s="30" t="n"/>
      <c r="G44" s="30" t="n"/>
      <c r="H44" s="13" t="n"/>
      <c r="I44" s="33">
        <f>IF(OR($F44="",$G44="",$H44&lt;&gt;"Realizado"),"",IF($C44="Entrada",$G44-$F44,$F44-$G44))</f>
        <v/>
      </c>
      <c r="J44" s="15" t="n"/>
    </row>
    <row r="45" ht="30" customHeight="1">
      <c r="A45" s="13" t="n"/>
      <c r="B45" s="32" t="n"/>
      <c r="C45" s="13" t="n"/>
      <c r="D45" s="15" t="n"/>
      <c r="E45" s="15" t="n"/>
      <c r="F45" s="30" t="n"/>
      <c r="G45" s="30" t="n"/>
      <c r="H45" s="13" t="n"/>
      <c r="I45" s="34">
        <f>IF(OR($F45="",$G45="",$H45&lt;&gt;"Realizado"),"",IF($C45="Entrada",$G45-$F45,$F45-$G45))</f>
        <v/>
      </c>
      <c r="J45" s="15" t="n"/>
    </row>
    <row r="46" ht="30" customHeight="1">
      <c r="A46" s="13" t="n"/>
      <c r="B46" s="32" t="n"/>
      <c r="C46" s="13" t="n"/>
      <c r="D46" s="15" t="n"/>
      <c r="E46" s="15" t="n"/>
      <c r="F46" s="30" t="n"/>
      <c r="G46" s="30" t="n"/>
      <c r="H46" s="13" t="n"/>
      <c r="I46" s="33">
        <f>IF(OR($F46="",$G46="",$H46&lt;&gt;"Realizado"),"",IF($C46="Entrada",$G46-$F46,$F46-$G46))</f>
        <v/>
      </c>
      <c r="J46" s="15" t="n"/>
    </row>
    <row r="47" ht="30" customHeight="1">
      <c r="A47" s="13" t="n"/>
      <c r="B47" s="32" t="n"/>
      <c r="C47" s="13" t="n"/>
      <c r="D47" s="15" t="n"/>
      <c r="E47" s="15" t="n"/>
      <c r="F47" s="30" t="n"/>
      <c r="G47" s="30" t="n"/>
      <c r="H47" s="13" t="n"/>
      <c r="I47" s="34">
        <f>IF(OR($F47="",$G47="",$H47&lt;&gt;"Realizado"),"",IF($C47="Entrada",$G47-$F47,$F47-$G47))</f>
        <v/>
      </c>
      <c r="J47" s="15" t="n"/>
    </row>
    <row r="48" ht="30" customHeight="1">
      <c r="A48" s="13" t="n"/>
      <c r="B48" s="32" t="n"/>
      <c r="C48" s="13" t="n"/>
      <c r="D48" s="15" t="n"/>
      <c r="E48" s="15" t="n"/>
      <c r="F48" s="30" t="n"/>
      <c r="G48" s="30" t="n"/>
      <c r="H48" s="13" t="n"/>
      <c r="I48" s="33">
        <f>IF(OR($F48="",$G48="",$H48&lt;&gt;"Realizado"),"",IF($C48="Entrada",$G48-$F48,$F48-$G48))</f>
        <v/>
      </c>
      <c r="J48" s="15" t="n"/>
    </row>
    <row r="49" ht="30" customHeight="1">
      <c r="A49" s="13" t="n"/>
      <c r="B49" s="32" t="n"/>
      <c r="C49" s="13" t="n"/>
      <c r="D49" s="15" t="n"/>
      <c r="E49" s="15" t="n"/>
      <c r="F49" s="30" t="n"/>
      <c r="G49" s="30" t="n"/>
      <c r="H49" s="13" t="n"/>
      <c r="I49" s="34">
        <f>IF(OR($F49="",$G49="",$H49&lt;&gt;"Realizado"),"",IF($C49="Entrada",$G49-$F49,$F49-$G49))</f>
        <v/>
      </c>
      <c r="J49" s="15" t="n"/>
    </row>
    <row r="50" ht="30" customHeight="1">
      <c r="A50" s="13" t="n"/>
      <c r="B50" s="32" t="n"/>
      <c r="C50" s="13" t="n"/>
      <c r="D50" s="15" t="n"/>
      <c r="E50" s="15" t="n"/>
      <c r="F50" s="30" t="n"/>
      <c r="G50" s="30" t="n"/>
      <c r="H50" s="13" t="n"/>
      <c r="I50" s="33">
        <f>IF(OR($F50="",$G50="",$H50&lt;&gt;"Realizado"),"",IF($C50="Entrada",$G50-$F50,$F50-$G50))</f>
        <v/>
      </c>
      <c r="J50" s="15" t="n"/>
    </row>
    <row r="51" ht="30" customHeight="1">
      <c r="A51" s="13" t="n"/>
      <c r="B51" s="32" t="n"/>
      <c r="C51" s="13" t="n"/>
      <c r="D51" s="15" t="n"/>
      <c r="E51" s="15" t="n"/>
      <c r="F51" s="30" t="n"/>
      <c r="G51" s="30" t="n"/>
      <c r="H51" s="13" t="n"/>
      <c r="I51" s="34">
        <f>IF(OR($F51="",$G51="",$H51&lt;&gt;"Realizado"),"",IF($C51="Entrada",$G51-$F51,$F51-$G51))</f>
        <v/>
      </c>
      <c r="J51" s="15" t="n"/>
    </row>
    <row r="52" ht="30" customHeight="1">
      <c r="A52" s="13" t="n"/>
      <c r="B52" s="32" t="n"/>
      <c r="C52" s="13" t="n"/>
      <c r="D52" s="15" t="n"/>
      <c r="E52" s="15" t="n"/>
      <c r="F52" s="30" t="n"/>
      <c r="G52" s="30" t="n"/>
      <c r="H52" s="13" t="n"/>
      <c r="I52" s="33">
        <f>IF(OR($F52="",$G52="",$H52&lt;&gt;"Realizado"),"",IF($C52="Entrada",$G52-$F52,$F52-$G52))</f>
        <v/>
      </c>
      <c r="J52" s="15" t="n"/>
    </row>
    <row r="53" ht="30" customHeight="1">
      <c r="A53" s="13" t="n"/>
      <c r="B53" s="32" t="n"/>
      <c r="C53" s="13" t="n"/>
      <c r="D53" s="15" t="n"/>
      <c r="E53" s="15" t="n"/>
      <c r="F53" s="30" t="n"/>
      <c r="G53" s="30" t="n"/>
      <c r="H53" s="13" t="n"/>
      <c r="I53" s="34">
        <f>IF(OR($F53="",$G53="",$H53&lt;&gt;"Realizado"),"",IF($C53="Entrada",$G53-$F53,$F53-$G53))</f>
        <v/>
      </c>
      <c r="J53" s="15" t="n"/>
    </row>
    <row r="54" ht="30" customHeight="1">
      <c r="A54" s="13" t="n"/>
      <c r="B54" s="32" t="n"/>
      <c r="C54" s="13" t="n"/>
      <c r="D54" s="15" t="n"/>
      <c r="E54" s="15" t="n"/>
      <c r="F54" s="30" t="n"/>
      <c r="G54" s="30" t="n"/>
      <c r="H54" s="13" t="n"/>
      <c r="I54" s="33">
        <f>IF(OR($F54="",$G54="",$H54&lt;&gt;"Realizado"),"",IF($C54="Entrada",$G54-$F54,$F54-$G54))</f>
        <v/>
      </c>
      <c r="J54" s="15" t="n"/>
    </row>
    <row r="55" ht="30" customHeight="1">
      <c r="A55" s="13" t="n"/>
      <c r="B55" s="32" t="n"/>
      <c r="C55" s="13" t="n"/>
      <c r="D55" s="15" t="n"/>
      <c r="E55" s="15" t="n"/>
      <c r="F55" s="30" t="n"/>
      <c r="G55" s="30" t="n"/>
      <c r="H55" s="13" t="n"/>
      <c r="I55" s="34">
        <f>IF(OR($F55="",$G55="",$H55&lt;&gt;"Realizado"),"",IF($C55="Entrada",$G55-$F55,$F55-$G55))</f>
        <v/>
      </c>
      <c r="J55" s="15" t="n"/>
    </row>
    <row r="56" ht="30" customHeight="1">
      <c r="A56" s="13" t="n"/>
      <c r="B56" s="32" t="n"/>
      <c r="C56" s="13" t="n"/>
      <c r="D56" s="15" t="n"/>
      <c r="E56" s="15" t="n"/>
      <c r="F56" s="30" t="n"/>
      <c r="G56" s="30" t="n"/>
      <c r="H56" s="13" t="n"/>
      <c r="I56" s="33">
        <f>IF(OR($F56="",$G56="",$H56&lt;&gt;"Realizado"),"",IF($C56="Entrada",$G56-$F56,$F56-$G56))</f>
        <v/>
      </c>
      <c r="J56" s="15" t="n"/>
    </row>
    <row r="57" ht="30" customHeight="1">
      <c r="A57" s="13" t="n"/>
      <c r="B57" s="32" t="n"/>
      <c r="C57" s="13" t="n"/>
      <c r="D57" s="15" t="n"/>
      <c r="E57" s="15" t="n"/>
      <c r="F57" s="30" t="n"/>
      <c r="G57" s="30" t="n"/>
      <c r="H57" s="13" t="n"/>
      <c r="I57" s="34">
        <f>IF(OR($F57="",$G57="",$H57&lt;&gt;"Realizado"),"",IF($C57="Entrada",$G57-$F57,$F57-$G57))</f>
        <v/>
      </c>
      <c r="J57" s="15" t="n"/>
    </row>
    <row r="58" ht="30" customHeight="1">
      <c r="A58" s="13" t="n"/>
      <c r="B58" s="32" t="n"/>
      <c r="C58" s="13" t="n"/>
      <c r="D58" s="15" t="n"/>
      <c r="E58" s="15" t="n"/>
      <c r="F58" s="30" t="n"/>
      <c r="G58" s="30" t="n"/>
      <c r="H58" s="13" t="n"/>
      <c r="I58" s="33">
        <f>IF(OR($F58="",$G58="",$H58&lt;&gt;"Realizado"),"",IF($C58="Entrada",$G58-$F58,$F58-$G58))</f>
        <v/>
      </c>
      <c r="J58" s="15" t="n"/>
    </row>
    <row r="59" ht="30" customHeight="1">
      <c r="A59" s="13" t="n"/>
      <c r="B59" s="32" t="n"/>
      <c r="C59" s="13" t="n"/>
      <c r="D59" s="15" t="n"/>
      <c r="E59" s="15" t="n"/>
      <c r="F59" s="30" t="n"/>
      <c r="G59" s="30" t="n"/>
      <c r="H59" s="13" t="n"/>
      <c r="I59" s="34">
        <f>IF(OR($F59="",$G59="",$H59&lt;&gt;"Realizado"),"",IF($C59="Entrada",$G59-$F59,$F59-$G59))</f>
        <v/>
      </c>
      <c r="J59" s="15" t="n"/>
    </row>
    <row r="60" ht="30" customHeight="1">
      <c r="A60" s="13" t="n"/>
      <c r="B60" s="32" t="n"/>
      <c r="C60" s="13" t="n"/>
      <c r="D60" s="15" t="n"/>
      <c r="E60" s="15" t="n"/>
      <c r="F60" s="30" t="n"/>
      <c r="G60" s="30" t="n"/>
      <c r="H60" s="13" t="n"/>
      <c r="I60" s="33">
        <f>IF(OR($F60="",$G60="",$H60&lt;&gt;"Realizado"),"",IF($C60="Entrada",$G60-$F60,$F60-$G60))</f>
        <v/>
      </c>
      <c r="J60" s="15" t="n"/>
    </row>
    <row r="61" ht="30" customHeight="1">
      <c r="A61" s="13" t="n"/>
      <c r="B61" s="32" t="n"/>
      <c r="C61" s="13" t="n"/>
      <c r="D61" s="15" t="n"/>
      <c r="E61" s="15" t="n"/>
      <c r="F61" s="30" t="n"/>
      <c r="G61" s="30" t="n"/>
      <c r="H61" s="13" t="n"/>
      <c r="I61" s="34">
        <f>IF(OR($F61="",$G61="",$H61&lt;&gt;"Realizado"),"",IF($C61="Entrada",$G61-$F61,$F61-$G61))</f>
        <v/>
      </c>
      <c r="J61" s="15" t="n"/>
    </row>
    <row r="62" ht="30" customHeight="1">
      <c r="A62" s="13" t="n"/>
      <c r="B62" s="32" t="n"/>
      <c r="C62" s="13" t="n"/>
      <c r="D62" s="15" t="n"/>
      <c r="E62" s="15" t="n"/>
      <c r="F62" s="30" t="n"/>
      <c r="G62" s="30" t="n"/>
      <c r="H62" s="13" t="n"/>
      <c r="I62" s="33">
        <f>IF(OR($F62="",$G62="",$H62&lt;&gt;"Realizado"),"",IF($C62="Entrada",$G62-$F62,$F62-$G62))</f>
        <v/>
      </c>
      <c r="J62" s="15" t="n"/>
    </row>
    <row r="63" ht="30" customHeight="1">
      <c r="A63" s="13" t="n"/>
      <c r="B63" s="32" t="n"/>
      <c r="C63" s="13" t="n"/>
      <c r="D63" s="15" t="n"/>
      <c r="E63" s="15" t="n"/>
      <c r="F63" s="30" t="n"/>
      <c r="G63" s="30" t="n"/>
      <c r="H63" s="13" t="n"/>
      <c r="I63" s="34">
        <f>IF(OR($F63="",$G63="",$H63&lt;&gt;"Realizado"),"",IF($C63="Entrada",$G63-$F63,$F63-$G63))</f>
        <v/>
      </c>
      <c r="J63" s="15" t="n"/>
    </row>
    <row r="64" ht="30" customHeight="1">
      <c r="A64" s="13" t="n"/>
      <c r="B64" s="32" t="n"/>
      <c r="C64" s="13" t="n"/>
      <c r="D64" s="15" t="n"/>
      <c r="E64" s="15" t="n"/>
      <c r="F64" s="30" t="n"/>
      <c r="G64" s="30" t="n"/>
      <c r="H64" s="13" t="n"/>
      <c r="I64" s="33">
        <f>IF(OR($F64="",$G64="",$H64&lt;&gt;"Realizado"),"",IF($C64="Entrada",$G64-$F64,$F64-$G64))</f>
        <v/>
      </c>
      <c r="J64" s="15" t="n"/>
    </row>
    <row r="65" ht="30" customHeight="1">
      <c r="A65" s="13" t="n"/>
      <c r="B65" s="32" t="n"/>
      <c r="C65" s="13" t="n"/>
      <c r="D65" s="15" t="n"/>
      <c r="E65" s="15" t="n"/>
      <c r="F65" s="30" t="n"/>
      <c r="G65" s="30" t="n"/>
      <c r="H65" s="13" t="n"/>
      <c r="I65" s="34">
        <f>IF(OR($F65="",$G65="",$H65&lt;&gt;"Realizado"),"",IF($C65="Entrada",$G65-$F65,$F65-$G65))</f>
        <v/>
      </c>
      <c r="J65" s="15" t="n"/>
    </row>
    <row r="66" ht="30" customHeight="1">
      <c r="A66" s="13" t="n"/>
      <c r="B66" s="32" t="n"/>
      <c r="C66" s="13" t="n"/>
      <c r="D66" s="15" t="n"/>
      <c r="E66" s="15" t="n"/>
      <c r="F66" s="30" t="n"/>
      <c r="G66" s="30" t="n"/>
      <c r="H66" s="13" t="n"/>
      <c r="I66" s="33">
        <f>IF(OR($F66="",$G66="",$H66&lt;&gt;"Realizado"),"",IF($C66="Entrada",$G66-$F66,$F66-$G66))</f>
        <v/>
      </c>
      <c r="J66" s="15" t="n"/>
    </row>
    <row r="67" ht="30" customHeight="1">
      <c r="A67" s="13" t="n"/>
      <c r="B67" s="32" t="n"/>
      <c r="C67" s="13" t="n"/>
      <c r="D67" s="15" t="n"/>
      <c r="E67" s="15" t="n"/>
      <c r="F67" s="30" t="n"/>
      <c r="G67" s="30" t="n"/>
      <c r="H67" s="13" t="n"/>
      <c r="I67" s="34">
        <f>IF(OR($F67="",$G67="",$H67&lt;&gt;"Realizado"),"",IF($C67="Entrada",$G67-$F67,$F67-$G67))</f>
        <v/>
      </c>
      <c r="J67" s="15" t="n"/>
    </row>
    <row r="68" ht="30" customHeight="1">
      <c r="A68" s="13" t="n"/>
      <c r="B68" s="32" t="n"/>
      <c r="C68" s="13" t="n"/>
      <c r="D68" s="15" t="n"/>
      <c r="E68" s="15" t="n"/>
      <c r="F68" s="30" t="n"/>
      <c r="G68" s="30" t="n"/>
      <c r="H68" s="13" t="n"/>
      <c r="I68" s="33">
        <f>IF(OR($F68="",$G68="",$H68&lt;&gt;"Realizado"),"",IF($C68="Entrada",$G68-$F68,$F68-$G68))</f>
        <v/>
      </c>
      <c r="J68" s="15" t="n"/>
    </row>
    <row r="69" ht="30" customHeight="1">
      <c r="A69" s="13" t="n"/>
      <c r="B69" s="32" t="n"/>
      <c r="C69" s="13" t="n"/>
      <c r="D69" s="15" t="n"/>
      <c r="E69" s="15" t="n"/>
      <c r="F69" s="30" t="n"/>
      <c r="G69" s="30" t="n"/>
      <c r="H69" s="13" t="n"/>
      <c r="I69" s="34">
        <f>IF(OR($F69="",$G69="",$H69&lt;&gt;"Realizado"),"",IF($C69="Entrada",$G69-$F69,$F69-$G69))</f>
        <v/>
      </c>
      <c r="J69" s="15" t="n"/>
    </row>
    <row r="70" ht="30" customHeight="1">
      <c r="A70" s="13" t="n"/>
      <c r="B70" s="32" t="n"/>
      <c r="C70" s="13" t="n"/>
      <c r="D70" s="15" t="n"/>
      <c r="E70" s="15" t="n"/>
      <c r="F70" s="30" t="n"/>
      <c r="G70" s="30" t="n"/>
      <c r="H70" s="13" t="n"/>
      <c r="I70" s="33">
        <f>IF(OR($F70="",$G70="",$H70&lt;&gt;"Realizado"),"",IF($C70="Entrada",$G70-$F70,$F70-$G70))</f>
        <v/>
      </c>
      <c r="J70" s="15" t="n"/>
    </row>
    <row r="71" ht="30" customHeight="1">
      <c r="A71" s="13" t="n"/>
      <c r="B71" s="32" t="n"/>
      <c r="C71" s="13" t="n"/>
      <c r="D71" s="15" t="n"/>
      <c r="E71" s="15" t="n"/>
      <c r="F71" s="30" t="n"/>
      <c r="G71" s="30" t="n"/>
      <c r="H71" s="13" t="n"/>
      <c r="I71" s="34">
        <f>IF(OR($F71="",$G71="",$H71&lt;&gt;"Realizado"),"",IF($C71="Entrada",$G71-$F71,$F71-$G71))</f>
        <v/>
      </c>
      <c r="J71" s="15" t="n"/>
    </row>
    <row r="72" ht="30" customHeight="1">
      <c r="A72" s="13" t="n"/>
      <c r="B72" s="32" t="n"/>
      <c r="C72" s="13" t="n"/>
      <c r="D72" s="15" t="n"/>
      <c r="E72" s="15" t="n"/>
      <c r="F72" s="30" t="n"/>
      <c r="G72" s="30" t="n"/>
      <c r="H72" s="13" t="n"/>
      <c r="I72" s="33">
        <f>IF(OR($F72="",$G72="",$H72&lt;&gt;"Realizado"),"",IF($C72="Entrada",$G72-$F72,$F72-$G72))</f>
        <v/>
      </c>
      <c r="J72" s="15" t="n"/>
    </row>
    <row r="73" ht="30" customHeight="1">
      <c r="A73" s="13" t="n"/>
      <c r="B73" s="32" t="n"/>
      <c r="C73" s="13" t="n"/>
      <c r="D73" s="15" t="n"/>
      <c r="E73" s="15" t="n"/>
      <c r="F73" s="30" t="n"/>
      <c r="G73" s="30" t="n"/>
      <c r="H73" s="13" t="n"/>
      <c r="I73" s="34">
        <f>IF(OR($F73="",$G73="",$H73&lt;&gt;"Realizado"),"",IF($C73="Entrada",$G73-$F73,$F73-$G73))</f>
        <v/>
      </c>
      <c r="J73" s="15" t="n"/>
    </row>
    <row r="74" ht="30" customHeight="1">
      <c r="A74" s="13" t="n"/>
      <c r="B74" s="32" t="n"/>
      <c r="C74" s="13" t="n"/>
      <c r="D74" s="15" t="n"/>
      <c r="E74" s="15" t="n"/>
      <c r="F74" s="30" t="n"/>
      <c r="G74" s="30" t="n"/>
      <c r="H74" s="13" t="n"/>
      <c r="I74" s="33">
        <f>IF(OR($F74="",$G74="",$H74&lt;&gt;"Realizado"),"",IF($C74="Entrada",$G74-$F74,$F74-$G74))</f>
        <v/>
      </c>
      <c r="J74" s="15" t="n"/>
    </row>
    <row r="75" ht="30" customHeight="1">
      <c r="A75" s="13" t="n"/>
      <c r="B75" s="32" t="n"/>
      <c r="C75" s="13" t="n"/>
      <c r="D75" s="15" t="n"/>
      <c r="E75" s="15" t="n"/>
      <c r="F75" s="30" t="n"/>
      <c r="G75" s="30" t="n"/>
      <c r="H75" s="13" t="n"/>
      <c r="I75" s="34">
        <f>IF(OR($F75="",$G75="",$H75&lt;&gt;"Realizado"),"",IF($C75="Entrada",$G75-$F75,$F75-$G75))</f>
        <v/>
      </c>
      <c r="J75" s="15" t="n"/>
    </row>
    <row r="76" ht="30" customHeight="1">
      <c r="A76" s="13" t="n"/>
      <c r="B76" s="32" t="n"/>
      <c r="C76" s="13" t="n"/>
      <c r="D76" s="15" t="n"/>
      <c r="E76" s="15" t="n"/>
      <c r="F76" s="30" t="n"/>
      <c r="G76" s="30" t="n"/>
      <c r="H76" s="13" t="n"/>
      <c r="I76" s="33">
        <f>IF(OR($F76="",$G76="",$H76&lt;&gt;"Realizado"),"",IF($C76="Entrada",$G76-$F76,$F76-$G76))</f>
        <v/>
      </c>
      <c r="J76" s="15" t="n"/>
    </row>
    <row r="77" ht="30" customHeight="1">
      <c r="A77" s="13" t="n"/>
      <c r="B77" s="32" t="n"/>
      <c r="C77" s="13" t="n"/>
      <c r="D77" s="15" t="n"/>
      <c r="E77" s="15" t="n"/>
      <c r="F77" s="30" t="n"/>
      <c r="G77" s="30" t="n"/>
      <c r="H77" s="13" t="n"/>
      <c r="I77" s="34">
        <f>IF(OR($F77="",$G77="",$H77&lt;&gt;"Realizado"),"",IF($C77="Entrada",$G77-$F77,$F77-$G77))</f>
        <v/>
      </c>
      <c r="J77" s="15" t="n"/>
    </row>
    <row r="78" ht="30" customHeight="1">
      <c r="A78" s="13" t="n"/>
      <c r="B78" s="32" t="n"/>
      <c r="C78" s="13" t="n"/>
      <c r="D78" s="15" t="n"/>
      <c r="E78" s="15" t="n"/>
      <c r="F78" s="30" t="n"/>
      <c r="G78" s="30" t="n"/>
      <c r="H78" s="13" t="n"/>
      <c r="I78" s="33">
        <f>IF(OR($F78="",$G78="",$H78&lt;&gt;"Realizado"),"",IF($C78="Entrada",$G78-$F78,$F78-$G78))</f>
        <v/>
      </c>
      <c r="J78" s="15" t="n"/>
    </row>
    <row r="79" ht="30" customHeight="1">
      <c r="A79" s="13" t="n"/>
      <c r="B79" s="32" t="n"/>
      <c r="C79" s="13" t="n"/>
      <c r="D79" s="15" t="n"/>
      <c r="E79" s="15" t="n"/>
      <c r="F79" s="30" t="n"/>
      <c r="G79" s="30" t="n"/>
      <c r="H79" s="13" t="n"/>
      <c r="I79" s="34">
        <f>IF(OR($F79="",$G79="",$H79&lt;&gt;"Realizado"),"",IF($C79="Entrada",$G79-$F79,$F79-$G79))</f>
        <v/>
      </c>
      <c r="J79" s="15" t="n"/>
    </row>
    <row r="80" ht="30" customHeight="1">
      <c r="A80" s="13" t="n"/>
      <c r="B80" s="32" t="n"/>
      <c r="C80" s="13" t="n"/>
      <c r="D80" s="15" t="n"/>
      <c r="E80" s="15" t="n"/>
      <c r="F80" s="30" t="n"/>
      <c r="G80" s="30" t="n"/>
      <c r="H80" s="13" t="n"/>
      <c r="I80" s="33">
        <f>IF(OR($F80="",$G80="",$H80&lt;&gt;"Realizado"),"",IF($C80="Entrada",$G80-$F80,$F80-$G80))</f>
        <v/>
      </c>
      <c r="J80" s="15" t="n"/>
    </row>
    <row r="81" ht="30" customHeight="1">
      <c r="A81" s="13" t="n"/>
      <c r="B81" s="32" t="n"/>
      <c r="C81" s="13" t="n"/>
      <c r="D81" s="15" t="n"/>
      <c r="E81" s="15" t="n"/>
      <c r="F81" s="30" t="n"/>
      <c r="G81" s="30" t="n"/>
      <c r="H81" s="13" t="n"/>
      <c r="I81" s="34">
        <f>IF(OR($F81="",$G81="",$H81&lt;&gt;"Realizado"),"",IF($C81="Entrada",$G81-$F81,$F81-$G81))</f>
        <v/>
      </c>
      <c r="J81" s="15" t="n"/>
    </row>
    <row r="82" ht="30" customHeight="1">
      <c r="A82" s="13" t="n"/>
      <c r="B82" s="32" t="n"/>
      <c r="C82" s="13" t="n"/>
      <c r="D82" s="15" t="n"/>
      <c r="E82" s="15" t="n"/>
      <c r="F82" s="30" t="n"/>
      <c r="G82" s="30" t="n"/>
      <c r="H82" s="13" t="n"/>
      <c r="I82" s="33">
        <f>IF(OR($F82="",$G82="",$H82&lt;&gt;"Realizado"),"",IF($C82="Entrada",$G82-$F82,$F82-$G82))</f>
        <v/>
      </c>
      <c r="J82" s="15" t="n"/>
    </row>
    <row r="83" ht="30" customHeight="1">
      <c r="A83" s="13" t="n"/>
      <c r="B83" s="32" t="n"/>
      <c r="C83" s="13" t="n"/>
      <c r="D83" s="15" t="n"/>
      <c r="E83" s="15" t="n"/>
      <c r="F83" s="30" t="n"/>
      <c r="G83" s="30" t="n"/>
      <c r="H83" s="13" t="n"/>
      <c r="I83" s="34">
        <f>IF(OR($F83="",$G83="",$H83&lt;&gt;"Realizado"),"",IF($C83="Entrada",$G83-$F83,$F83-$G83))</f>
        <v/>
      </c>
      <c r="J83" s="15" t="n"/>
    </row>
    <row r="84" ht="30" customHeight="1">
      <c r="A84" s="13" t="n"/>
      <c r="B84" s="32" t="n"/>
      <c r="C84" s="13" t="n"/>
      <c r="D84" s="15" t="n"/>
      <c r="E84" s="15" t="n"/>
      <c r="F84" s="30" t="n"/>
      <c r="G84" s="30" t="n"/>
      <c r="H84" s="13" t="n"/>
      <c r="I84" s="33">
        <f>IF(OR($F84="",$G84="",$H84&lt;&gt;"Realizado"),"",IF($C84="Entrada",$G84-$F84,$F84-$G84))</f>
        <v/>
      </c>
      <c r="J84" s="15" t="n"/>
    </row>
    <row r="85" ht="30" customHeight="1">
      <c r="A85" s="13" t="n"/>
      <c r="B85" s="32" t="n"/>
      <c r="C85" s="13" t="n"/>
      <c r="D85" s="15" t="n"/>
      <c r="E85" s="15" t="n"/>
      <c r="F85" s="30" t="n"/>
      <c r="G85" s="30" t="n"/>
      <c r="H85" s="13" t="n"/>
      <c r="I85" s="34">
        <f>IF(OR($F85="",$G85="",$H85&lt;&gt;"Realizado"),"",IF($C85="Entrada",$G85-$F85,$F85-$G85))</f>
        <v/>
      </c>
      <c r="J85" s="15" t="n"/>
    </row>
    <row r="86" ht="30" customHeight="1">
      <c r="A86" s="13" t="n"/>
      <c r="B86" s="32" t="n"/>
      <c r="C86" s="13" t="n"/>
      <c r="D86" s="15" t="n"/>
      <c r="E86" s="15" t="n"/>
      <c r="F86" s="30" t="n"/>
      <c r="G86" s="30" t="n"/>
      <c r="H86" s="13" t="n"/>
      <c r="I86" s="33">
        <f>IF(OR($F86="",$G86="",$H86&lt;&gt;"Realizado"),"",IF($C86="Entrada",$G86-$F86,$F86-$G86))</f>
        <v/>
      </c>
      <c r="J86" s="15" t="n"/>
    </row>
    <row r="87" ht="30" customHeight="1">
      <c r="A87" s="13" t="n"/>
      <c r="B87" s="32" t="n"/>
      <c r="C87" s="13" t="n"/>
      <c r="D87" s="15" t="n"/>
      <c r="E87" s="15" t="n"/>
      <c r="F87" s="30" t="n"/>
      <c r="G87" s="30" t="n"/>
      <c r="H87" s="13" t="n"/>
      <c r="I87" s="34">
        <f>IF(OR($F87="",$G87="",$H87&lt;&gt;"Realizado"),"",IF($C87="Entrada",$G87-$F87,$F87-$G87))</f>
        <v/>
      </c>
      <c r="J87" s="15" t="n"/>
    </row>
    <row r="88" ht="30" customHeight="1">
      <c r="A88" s="13" t="n"/>
      <c r="B88" s="32" t="n"/>
      <c r="C88" s="13" t="n"/>
      <c r="D88" s="15" t="n"/>
      <c r="E88" s="15" t="n"/>
      <c r="F88" s="30" t="n"/>
      <c r="G88" s="30" t="n"/>
      <c r="H88" s="13" t="n"/>
      <c r="I88" s="33">
        <f>IF(OR($F88="",$G88="",$H88&lt;&gt;"Realizado"),"",IF($C88="Entrada",$G88-$F88,$F88-$G88))</f>
        <v/>
      </c>
      <c r="J88" s="15" t="n"/>
    </row>
    <row r="89" ht="30" customHeight="1">
      <c r="A89" s="13" t="n"/>
      <c r="B89" s="32" t="n"/>
      <c r="C89" s="13" t="n"/>
      <c r="D89" s="15" t="n"/>
      <c r="E89" s="15" t="n"/>
      <c r="F89" s="30" t="n"/>
      <c r="G89" s="30" t="n"/>
      <c r="H89" s="13" t="n"/>
      <c r="I89" s="34">
        <f>IF(OR($F89="",$G89="",$H89&lt;&gt;"Realizado"),"",IF($C89="Entrada",$G89-$F89,$F89-$G89))</f>
        <v/>
      </c>
      <c r="J89" s="15" t="n"/>
    </row>
    <row r="90" ht="30" customHeight="1">
      <c r="A90" s="13" t="n"/>
      <c r="B90" s="32" t="n"/>
      <c r="C90" s="13" t="n"/>
      <c r="D90" s="15" t="n"/>
      <c r="E90" s="15" t="n"/>
      <c r="F90" s="30" t="n"/>
      <c r="G90" s="30" t="n"/>
      <c r="H90" s="13" t="n"/>
      <c r="I90" s="33">
        <f>IF(OR($F90="",$G90="",$H90&lt;&gt;"Realizado"),"",IF($C90="Entrada",$G90-$F90,$F90-$G90))</f>
        <v/>
      </c>
      <c r="J90" s="15" t="n"/>
    </row>
    <row r="91" ht="30" customHeight="1">
      <c r="A91" s="13" t="n"/>
      <c r="B91" s="32" t="n"/>
      <c r="C91" s="13" t="n"/>
      <c r="D91" s="15" t="n"/>
      <c r="E91" s="15" t="n"/>
      <c r="F91" s="30" t="n"/>
      <c r="G91" s="30" t="n"/>
      <c r="H91" s="13" t="n"/>
      <c r="I91" s="34">
        <f>IF(OR($F91="",$G91="",$H91&lt;&gt;"Realizado"),"",IF($C91="Entrada",$G91-$F91,$F91-$G91))</f>
        <v/>
      </c>
      <c r="J91" s="15" t="n"/>
    </row>
    <row r="92" ht="30" customHeight="1">
      <c r="A92" s="13" t="n"/>
      <c r="B92" s="32" t="n"/>
      <c r="C92" s="13" t="n"/>
      <c r="D92" s="15" t="n"/>
      <c r="E92" s="15" t="n"/>
      <c r="F92" s="30" t="n"/>
      <c r="G92" s="30" t="n"/>
      <c r="H92" s="13" t="n"/>
      <c r="I92" s="33">
        <f>IF(OR($F92="",$G92="",$H92&lt;&gt;"Realizado"),"",IF($C92="Entrada",$G92-$F92,$F92-$G92))</f>
        <v/>
      </c>
      <c r="J92" s="15" t="n"/>
    </row>
    <row r="93" ht="30" customHeight="1">
      <c r="A93" s="13" t="n"/>
      <c r="B93" s="32" t="n"/>
      <c r="C93" s="13" t="n"/>
      <c r="D93" s="15" t="n"/>
      <c r="E93" s="15" t="n"/>
      <c r="F93" s="30" t="n"/>
      <c r="G93" s="30" t="n"/>
      <c r="H93" s="13" t="n"/>
      <c r="I93" s="34">
        <f>IF(OR($F93="",$G93="",$H93&lt;&gt;"Realizado"),"",IF($C93="Entrada",$G93-$F93,$F93-$G93))</f>
        <v/>
      </c>
      <c r="J93" s="15" t="n"/>
    </row>
    <row r="94" ht="30" customHeight="1">
      <c r="A94" s="13" t="n"/>
      <c r="B94" s="32" t="n"/>
      <c r="C94" s="13" t="n"/>
      <c r="D94" s="15" t="n"/>
      <c r="E94" s="15" t="n"/>
      <c r="F94" s="30" t="n"/>
      <c r="G94" s="30" t="n"/>
      <c r="H94" s="13" t="n"/>
      <c r="I94" s="33">
        <f>IF(OR($F94="",$G94="",$H94&lt;&gt;"Realizado"),"",IF($C94="Entrada",$G94-$F94,$F94-$G94))</f>
        <v/>
      </c>
      <c r="J94" s="15" t="n"/>
    </row>
    <row r="95" ht="30" customHeight="1">
      <c r="A95" s="13" t="n"/>
      <c r="B95" s="32" t="n"/>
      <c r="C95" s="13" t="n"/>
      <c r="D95" s="15" t="n"/>
      <c r="E95" s="15" t="n"/>
      <c r="F95" s="30" t="n"/>
      <c r="G95" s="30" t="n"/>
      <c r="H95" s="13" t="n"/>
      <c r="I95" s="34">
        <f>IF(OR($F95="",$G95="",$H95&lt;&gt;"Realizado"),"",IF($C95="Entrada",$G95-$F95,$F95-$G95))</f>
        <v/>
      </c>
      <c r="J95" s="15" t="n"/>
    </row>
    <row r="96" ht="30" customHeight="1">
      <c r="A96" s="13" t="n"/>
      <c r="B96" s="32" t="n"/>
      <c r="C96" s="13" t="n"/>
      <c r="D96" s="15" t="n"/>
      <c r="E96" s="15" t="n"/>
      <c r="F96" s="30" t="n"/>
      <c r="G96" s="30" t="n"/>
      <c r="H96" s="13" t="n"/>
      <c r="I96" s="33">
        <f>IF(OR($F96="",$G96="",$H96&lt;&gt;"Realizado"),"",IF($C96="Entrada",$G96-$F96,$F96-$G96))</f>
        <v/>
      </c>
      <c r="J96" s="15" t="n"/>
    </row>
    <row r="97" ht="30" customHeight="1">
      <c r="A97" s="13" t="n"/>
      <c r="B97" s="32" t="n"/>
      <c r="C97" s="13" t="n"/>
      <c r="D97" s="15" t="n"/>
      <c r="E97" s="15" t="n"/>
      <c r="F97" s="30" t="n"/>
      <c r="G97" s="30" t="n"/>
      <c r="H97" s="13" t="n"/>
      <c r="I97" s="34">
        <f>IF(OR($F97="",$G97="",$H97&lt;&gt;"Realizado"),"",IF($C97="Entrada",$G97-$F97,$F97-$G97))</f>
        <v/>
      </c>
      <c r="J97" s="15" t="n"/>
    </row>
    <row r="98" ht="30" customHeight="1">
      <c r="A98" s="13" t="n"/>
      <c r="B98" s="32" t="n"/>
      <c r="C98" s="13" t="n"/>
      <c r="D98" s="15" t="n"/>
      <c r="E98" s="15" t="n"/>
      <c r="F98" s="30" t="n"/>
      <c r="G98" s="30" t="n"/>
      <c r="H98" s="13" t="n"/>
      <c r="I98" s="33">
        <f>IF(OR($F98="",$G98="",$H98&lt;&gt;"Realizado"),"",IF($C98="Entrada",$G98-$F98,$F98-$G98))</f>
        <v/>
      </c>
      <c r="J98" s="15" t="n"/>
    </row>
    <row r="99" ht="30" customHeight="1">
      <c r="A99" s="13" t="n"/>
      <c r="B99" s="32" t="n"/>
      <c r="C99" s="13" t="n"/>
      <c r="D99" s="15" t="n"/>
      <c r="E99" s="15" t="n"/>
      <c r="F99" s="30" t="n"/>
      <c r="G99" s="30" t="n"/>
      <c r="H99" s="13" t="n"/>
      <c r="I99" s="34">
        <f>IF(OR($F99="",$G99="",$H99&lt;&gt;"Realizado"),"",IF($C99="Entrada",$G99-$F99,$F99-$G99))</f>
        <v/>
      </c>
      <c r="J99" s="15" t="n"/>
    </row>
    <row r="100" ht="30" customHeight="1">
      <c r="A100" s="13" t="n"/>
      <c r="B100" s="32" t="n"/>
      <c r="C100" s="13" t="n"/>
      <c r="D100" s="15" t="n"/>
      <c r="E100" s="15" t="n"/>
      <c r="F100" s="30" t="n"/>
      <c r="G100" s="30" t="n"/>
      <c r="H100" s="13" t="n"/>
      <c r="I100" s="33">
        <f>IF(OR($F100="",$G100="",$H100&lt;&gt;"Realizado"),"",IF($C100="Entrada",$G100-$F100,$F100-$G100))</f>
        <v/>
      </c>
      <c r="J100" s="15" t="n"/>
    </row>
    <row r="101" ht="30" customHeight="1">
      <c r="A101" s="13" t="n"/>
      <c r="B101" s="32" t="n"/>
      <c r="C101" s="13" t="n"/>
      <c r="D101" s="15" t="n"/>
      <c r="E101" s="15" t="n"/>
      <c r="F101" s="30" t="n"/>
      <c r="G101" s="30" t="n"/>
      <c r="H101" s="13" t="n"/>
      <c r="I101" s="34">
        <f>IF(OR($F101="",$G101="",$H101&lt;&gt;"Realizado"),"",IF($C101="Entrada",$G101-$F101,$F101-$G101))</f>
        <v/>
      </c>
      <c r="J101" s="15" t="n"/>
    </row>
    <row r="102" ht="30" customHeight="1">
      <c r="A102" s="13" t="n"/>
      <c r="B102" s="32" t="n"/>
      <c r="C102" s="13" t="n"/>
      <c r="D102" s="15" t="n"/>
      <c r="E102" s="15" t="n"/>
      <c r="F102" s="30" t="n"/>
      <c r="G102" s="30" t="n"/>
      <c r="H102" s="13" t="n"/>
      <c r="I102" s="33">
        <f>IF(OR($F102="",$G102="",$H102&lt;&gt;"Realizado"),"",IF($C102="Entrada",$G102-$F102,$F102-$G102))</f>
        <v/>
      </c>
      <c r="J102" s="15" t="n"/>
    </row>
    <row r="103" ht="30" customHeight="1">
      <c r="A103" s="13" t="n"/>
      <c r="B103" s="32" t="n"/>
      <c r="C103" s="13" t="n"/>
      <c r="D103" s="15" t="n"/>
      <c r="E103" s="15" t="n"/>
      <c r="F103" s="30" t="n"/>
      <c r="G103" s="30" t="n"/>
      <c r="H103" s="13" t="n"/>
      <c r="I103" s="34">
        <f>IF(OR($F103="",$G103="",$H103&lt;&gt;"Realizado"),"",IF($C103="Entrada",$G103-$F103,$F103-$G103))</f>
        <v/>
      </c>
      <c r="J103" s="15" t="n"/>
    </row>
    <row r="104" ht="30" customHeight="1">
      <c r="A104" s="13" t="n"/>
      <c r="B104" s="32" t="n"/>
      <c r="C104" s="13" t="n"/>
      <c r="D104" s="15" t="n"/>
      <c r="E104" s="15" t="n"/>
      <c r="F104" s="30" t="n"/>
      <c r="G104" s="30" t="n"/>
      <c r="H104" s="13" t="n"/>
      <c r="I104" s="33">
        <f>IF(OR($F104="",$G104="",$H104&lt;&gt;"Realizado"),"",IF($C104="Entrada",$G104-$F104,$F104-$G104))</f>
        <v/>
      </c>
      <c r="J104" s="15" t="n"/>
    </row>
    <row r="105" ht="30" customHeight="1">
      <c r="A105" s="13" t="n"/>
      <c r="B105" s="32" t="n"/>
      <c r="C105" s="13" t="n"/>
      <c r="D105" s="15" t="n"/>
      <c r="E105" s="15" t="n"/>
      <c r="F105" s="30" t="n"/>
      <c r="G105" s="30" t="n"/>
      <c r="H105" s="13" t="n"/>
      <c r="I105" s="34">
        <f>IF(OR($F105="",$G105="",$H105&lt;&gt;"Realizado"),"",IF($C105="Entrada",$G105-$F105,$F105-$G105))</f>
        <v/>
      </c>
      <c r="J105" s="15" t="n"/>
    </row>
    <row r="106" ht="30" customHeight="1">
      <c r="A106" s="13" t="n"/>
      <c r="B106" s="32" t="n"/>
      <c r="C106" s="13" t="n"/>
      <c r="D106" s="15" t="n"/>
      <c r="E106" s="15" t="n"/>
      <c r="F106" s="30" t="n"/>
      <c r="G106" s="30" t="n"/>
      <c r="H106" s="13" t="n"/>
      <c r="I106" s="33">
        <f>IF(OR($F106="",$G106="",$H106&lt;&gt;"Realizado"),"",IF($C106="Entrada",$G106-$F106,$F106-$G106))</f>
        <v/>
      </c>
      <c r="J106" s="15" t="n"/>
    </row>
    <row r="107" ht="30" customHeight="1">
      <c r="A107" s="13" t="n"/>
      <c r="B107" s="32" t="n"/>
      <c r="C107" s="13" t="n"/>
      <c r="D107" s="15" t="n"/>
      <c r="E107" s="15" t="n"/>
      <c r="F107" s="30" t="n"/>
      <c r="G107" s="30" t="n"/>
      <c r="H107" s="13" t="n"/>
      <c r="I107" s="34">
        <f>IF(OR($F107="",$G107="",$H107&lt;&gt;"Realizado"),"",IF($C107="Entrada",$G107-$F107,$F107-$G107))</f>
        <v/>
      </c>
      <c r="J107" s="15" t="n"/>
    </row>
    <row r="108" ht="30" customHeight="1">
      <c r="A108" s="13" t="n"/>
      <c r="B108" s="32" t="n"/>
      <c r="C108" s="13" t="n"/>
      <c r="D108" s="15" t="n"/>
      <c r="E108" s="15" t="n"/>
      <c r="F108" s="30" t="n"/>
      <c r="G108" s="30" t="n"/>
      <c r="H108" s="13" t="n"/>
      <c r="I108" s="33">
        <f>IF(OR($F108="",$G108="",$H108&lt;&gt;"Realizado"),"",IF($C108="Entrada",$G108-$F108,$F108-$G108))</f>
        <v/>
      </c>
      <c r="J108" s="15" t="n"/>
    </row>
    <row r="109" ht="30" customHeight="1">
      <c r="A109" s="13" t="n"/>
      <c r="B109" s="32" t="n"/>
      <c r="C109" s="13" t="n"/>
      <c r="D109" s="15" t="n"/>
      <c r="E109" s="15" t="n"/>
      <c r="F109" s="30" t="n"/>
      <c r="G109" s="30" t="n"/>
      <c r="H109" s="13" t="n"/>
      <c r="I109" s="34">
        <f>IF(OR($F109="",$G109="",$H109&lt;&gt;"Realizado"),"",IF($C109="Entrada",$G109-$F109,$F109-$G109))</f>
        <v/>
      </c>
      <c r="J109" s="15" t="n"/>
    </row>
    <row r="110" ht="30" customHeight="1">
      <c r="A110" s="13" t="n"/>
      <c r="B110" s="32" t="n"/>
      <c r="C110" s="13" t="n"/>
      <c r="D110" s="15" t="n"/>
      <c r="E110" s="15" t="n"/>
      <c r="F110" s="30" t="n"/>
      <c r="G110" s="30" t="n"/>
      <c r="H110" s="13" t="n"/>
      <c r="I110" s="33">
        <f>IF(OR($F110="",$G110="",$H110&lt;&gt;"Realizado"),"",IF($C110="Entrada",$G110-$F110,$F110-$G110))</f>
        <v/>
      </c>
      <c r="J110" s="15" t="n"/>
    </row>
    <row r="111" ht="30" customHeight="1">
      <c r="A111" s="13" t="n"/>
      <c r="B111" s="32" t="n"/>
      <c r="C111" s="13" t="n"/>
      <c r="D111" s="15" t="n"/>
      <c r="E111" s="15" t="n"/>
      <c r="F111" s="30" t="n"/>
      <c r="G111" s="30" t="n"/>
      <c r="H111" s="13" t="n"/>
      <c r="I111" s="34">
        <f>IF(OR($F111="",$G111="",$H111&lt;&gt;"Realizado"),"",IF($C111="Entrada",$G111-$F111,$F111-$G111))</f>
        <v/>
      </c>
      <c r="J111" s="15" t="n"/>
    </row>
    <row r="112" ht="30" customHeight="1">
      <c r="A112" s="13" t="n"/>
      <c r="B112" s="32" t="n"/>
      <c r="C112" s="13" t="n"/>
      <c r="D112" s="15" t="n"/>
      <c r="E112" s="15" t="n"/>
      <c r="F112" s="30" t="n"/>
      <c r="G112" s="30" t="n"/>
      <c r="H112" s="13" t="n"/>
      <c r="I112" s="33">
        <f>IF(OR($F112="",$G112="",$H112&lt;&gt;"Realizado"),"",IF($C112="Entrada",$G112-$F112,$F112-$G112))</f>
        <v/>
      </c>
      <c r="J112" s="15" t="n"/>
    </row>
    <row r="113" ht="30" customHeight="1">
      <c r="A113" s="13" t="n"/>
      <c r="B113" s="32" t="n"/>
      <c r="C113" s="13" t="n"/>
      <c r="D113" s="15" t="n"/>
      <c r="E113" s="15" t="n"/>
      <c r="F113" s="30" t="n"/>
      <c r="G113" s="30" t="n"/>
      <c r="H113" s="13" t="n"/>
      <c r="I113" s="34">
        <f>IF(OR($F113="",$G113="",$H113&lt;&gt;"Realizado"),"",IF($C113="Entrada",$G113-$F113,$F113-$G113))</f>
        <v/>
      </c>
      <c r="J113" s="15" t="n"/>
    </row>
    <row r="114" ht="30" customHeight="1">
      <c r="A114" s="13" t="n"/>
      <c r="B114" s="32" t="n"/>
      <c r="C114" s="13" t="n"/>
      <c r="D114" s="15" t="n"/>
      <c r="E114" s="15" t="n"/>
      <c r="F114" s="30" t="n"/>
      <c r="G114" s="30" t="n"/>
      <c r="H114" s="13" t="n"/>
      <c r="I114" s="33">
        <f>IF(OR($F114="",$G114="",$H114&lt;&gt;"Realizado"),"",IF($C114="Entrada",$G114-$F114,$F114-$G114))</f>
        <v/>
      </c>
      <c r="J114" s="15" t="n"/>
    </row>
    <row r="115" ht="30" customHeight="1">
      <c r="A115" s="13" t="n"/>
      <c r="B115" s="32" t="n"/>
      <c r="C115" s="13" t="n"/>
      <c r="D115" s="15" t="n"/>
      <c r="E115" s="15" t="n"/>
      <c r="F115" s="30" t="n"/>
      <c r="G115" s="30" t="n"/>
      <c r="H115" s="13" t="n"/>
      <c r="I115" s="34">
        <f>IF(OR($F115="",$G115="",$H115&lt;&gt;"Realizado"),"",IF($C115="Entrada",$G115-$F115,$F115-$G115))</f>
        <v/>
      </c>
      <c r="J115" s="15" t="n"/>
    </row>
    <row r="116" ht="30" customHeight="1">
      <c r="A116" s="13" t="n"/>
      <c r="B116" s="32" t="n"/>
      <c r="C116" s="13" t="n"/>
      <c r="D116" s="15" t="n"/>
      <c r="E116" s="15" t="n"/>
      <c r="F116" s="30" t="n"/>
      <c r="G116" s="30" t="n"/>
      <c r="H116" s="13" t="n"/>
      <c r="I116" s="33">
        <f>IF(OR($F116="",$G116="",$H116&lt;&gt;"Realizado"),"",IF($C116="Entrada",$G116-$F116,$F116-$G116))</f>
        <v/>
      </c>
      <c r="J116" s="15" t="n"/>
    </row>
    <row r="117" ht="30" customHeight="1">
      <c r="A117" s="13" t="n"/>
      <c r="B117" s="32" t="n"/>
      <c r="C117" s="13" t="n"/>
      <c r="D117" s="15" t="n"/>
      <c r="E117" s="15" t="n"/>
      <c r="F117" s="30" t="n"/>
      <c r="G117" s="30" t="n"/>
      <c r="H117" s="13" t="n"/>
      <c r="I117" s="34">
        <f>IF(OR($F117="",$G117="",$H117&lt;&gt;"Realizado"),"",IF($C117="Entrada",$G117-$F117,$F117-$G117))</f>
        <v/>
      </c>
      <c r="J117" s="15" t="n"/>
    </row>
    <row r="118" ht="30" customHeight="1">
      <c r="A118" s="13" t="n"/>
      <c r="B118" s="32" t="n"/>
      <c r="C118" s="13" t="n"/>
      <c r="D118" s="15" t="n"/>
      <c r="E118" s="15" t="n"/>
      <c r="F118" s="30" t="n"/>
      <c r="G118" s="30" t="n"/>
      <c r="H118" s="13" t="n"/>
      <c r="I118" s="33">
        <f>IF(OR($F118="",$G118="",$H118&lt;&gt;"Realizado"),"",IF($C118="Entrada",$G118-$F118,$F118-$G118))</f>
        <v/>
      </c>
      <c r="J118" s="15" t="n"/>
    </row>
    <row r="119" ht="30" customHeight="1">
      <c r="A119" s="13" t="n"/>
      <c r="B119" s="32" t="n"/>
      <c r="C119" s="13" t="n"/>
      <c r="D119" s="15" t="n"/>
      <c r="E119" s="15" t="n"/>
      <c r="F119" s="30" t="n"/>
      <c r="G119" s="30" t="n"/>
      <c r="H119" s="13" t="n"/>
      <c r="I119" s="34">
        <f>IF(OR($F119="",$G119="",$H119&lt;&gt;"Realizado"),"",IF($C119="Entrada",$G119-$F119,$F119-$G119))</f>
        <v/>
      </c>
      <c r="J119" s="15" t="n"/>
    </row>
    <row r="120" ht="30" customHeight="1">
      <c r="A120" s="13" t="n"/>
      <c r="B120" s="32" t="n"/>
      <c r="C120" s="13" t="n"/>
      <c r="D120" s="15" t="n"/>
      <c r="E120" s="15" t="n"/>
      <c r="F120" s="30" t="n"/>
      <c r="G120" s="30" t="n"/>
      <c r="H120" s="13" t="n"/>
      <c r="I120" s="33">
        <f>IF(OR($F120="",$G120="",$H120&lt;&gt;"Realizado"),"",IF($C120="Entrada",$G120-$F120,$F120-$G120))</f>
        <v/>
      </c>
      <c r="J120" s="15" t="n"/>
    </row>
    <row r="121" ht="30" customHeight="1">
      <c r="A121" s="13" t="n"/>
      <c r="B121" s="32" t="n"/>
      <c r="C121" s="13" t="n"/>
      <c r="D121" s="15" t="n"/>
      <c r="E121" s="15" t="n"/>
      <c r="F121" s="30" t="n"/>
      <c r="G121" s="30" t="n"/>
      <c r="H121" s="13" t="n"/>
      <c r="I121" s="34">
        <f>IF(OR($F121="",$G121="",$H121&lt;&gt;"Realizado"),"",IF($C121="Entrada",$G121-$F121,$F121-$G121))</f>
        <v/>
      </c>
      <c r="J121" s="15" t="n"/>
    </row>
    <row r="122" ht="30" customHeight="1">
      <c r="A122" s="13" t="n"/>
      <c r="B122" s="32" t="n"/>
      <c r="C122" s="13" t="n"/>
      <c r="D122" s="15" t="n"/>
      <c r="E122" s="15" t="n"/>
      <c r="F122" s="30" t="n"/>
      <c r="G122" s="30" t="n"/>
      <c r="H122" s="13" t="n"/>
      <c r="I122" s="33">
        <f>IF(OR($F122="",$G122="",$H122&lt;&gt;"Realizado"),"",IF($C122="Entrada",$G122-$F122,$F122-$G122))</f>
        <v/>
      </c>
      <c r="J122" s="15" t="n"/>
    </row>
    <row r="123" ht="30" customHeight="1">
      <c r="A123" s="13" t="n"/>
      <c r="B123" s="32" t="n"/>
      <c r="C123" s="13" t="n"/>
      <c r="D123" s="15" t="n"/>
      <c r="E123" s="15" t="n"/>
      <c r="F123" s="30" t="n"/>
      <c r="G123" s="30" t="n"/>
      <c r="H123" s="13" t="n"/>
      <c r="I123" s="34">
        <f>IF(OR($F123="",$G123="",$H123&lt;&gt;"Realizado"),"",IF($C123="Entrada",$G123-$F123,$F123-$G123))</f>
        <v/>
      </c>
      <c r="J123" s="15" t="n"/>
    </row>
    <row r="124" ht="30" customHeight="1">
      <c r="A124" s="13" t="n"/>
      <c r="B124" s="32" t="n"/>
      <c r="C124" s="13" t="n"/>
      <c r="D124" s="15" t="n"/>
      <c r="E124" s="15" t="n"/>
      <c r="F124" s="30" t="n"/>
      <c r="G124" s="30" t="n"/>
      <c r="H124" s="13" t="n"/>
      <c r="I124" s="33">
        <f>IF(OR($F124="",$G124="",$H124&lt;&gt;"Realizado"),"",IF($C124="Entrada",$G124-$F124,$F124-$G124))</f>
        <v/>
      </c>
      <c r="J124" s="15" t="n"/>
    </row>
    <row r="125" ht="30" customHeight="1">
      <c r="A125" s="13" t="n"/>
      <c r="B125" s="32" t="n"/>
      <c r="C125" s="13" t="n"/>
      <c r="D125" s="15" t="n"/>
      <c r="E125" s="15" t="n"/>
      <c r="F125" s="30" t="n"/>
      <c r="G125" s="30" t="n"/>
      <c r="H125" s="13" t="n"/>
      <c r="I125" s="34">
        <f>IF(OR($F125="",$G125="",$H125&lt;&gt;"Realizado"),"",IF($C125="Entrada",$G125-$F125,$F125-$G125))</f>
        <v/>
      </c>
      <c r="J125" s="15" t="n"/>
    </row>
    <row r="126" ht="30" customHeight="1">
      <c r="A126" s="13" t="n"/>
      <c r="B126" s="32" t="n"/>
      <c r="C126" s="13" t="n"/>
      <c r="D126" s="15" t="n"/>
      <c r="E126" s="15" t="n"/>
      <c r="F126" s="30" t="n"/>
      <c r="G126" s="30" t="n"/>
      <c r="H126" s="13" t="n"/>
      <c r="I126" s="33">
        <f>IF(OR($F126="",$G126="",$H126&lt;&gt;"Realizado"),"",IF($C126="Entrada",$G126-$F126,$F126-$G126))</f>
        <v/>
      </c>
      <c r="J126" s="15" t="n"/>
    </row>
    <row r="127" ht="30" customHeight="1">
      <c r="A127" s="13" t="n"/>
      <c r="B127" s="32" t="n"/>
      <c r="C127" s="13" t="n"/>
      <c r="D127" s="15" t="n"/>
      <c r="E127" s="15" t="n"/>
      <c r="F127" s="30" t="n"/>
      <c r="G127" s="30" t="n"/>
      <c r="H127" s="13" t="n"/>
      <c r="I127" s="34">
        <f>IF(OR($F127="",$G127="",$H127&lt;&gt;"Realizado"),"",IF($C127="Entrada",$G127-$F127,$F127-$G127))</f>
        <v/>
      </c>
      <c r="J127" s="15" t="n"/>
    </row>
    <row r="128" ht="30" customHeight="1">
      <c r="A128" s="13" t="n"/>
      <c r="B128" s="32" t="n"/>
      <c r="C128" s="13" t="n"/>
      <c r="D128" s="15" t="n"/>
      <c r="E128" s="15" t="n"/>
      <c r="F128" s="30" t="n"/>
      <c r="G128" s="30" t="n"/>
      <c r="H128" s="13" t="n"/>
      <c r="I128" s="33">
        <f>IF(OR($F128="",$G128="",$H128&lt;&gt;"Realizado"),"",IF($C128="Entrada",$G128-$F128,$F128-$G128))</f>
        <v/>
      </c>
      <c r="J128" s="15" t="n"/>
    </row>
    <row r="129" ht="30" customHeight="1">
      <c r="A129" s="13" t="n"/>
      <c r="B129" s="32" t="n"/>
      <c r="C129" s="13" t="n"/>
      <c r="D129" s="15" t="n"/>
      <c r="E129" s="15" t="n"/>
      <c r="F129" s="30" t="n"/>
      <c r="G129" s="30" t="n"/>
      <c r="H129" s="13" t="n"/>
      <c r="I129" s="34">
        <f>IF(OR($F129="",$G129="",$H129&lt;&gt;"Realizado"),"",IF($C129="Entrada",$G129-$F129,$F129-$G129))</f>
        <v/>
      </c>
      <c r="J129" s="15" t="n"/>
    </row>
    <row r="130" ht="30" customHeight="1">
      <c r="A130" s="13" t="n"/>
      <c r="B130" s="32" t="n"/>
      <c r="C130" s="13" t="n"/>
      <c r="D130" s="15" t="n"/>
      <c r="E130" s="15" t="n"/>
      <c r="F130" s="30" t="n"/>
      <c r="G130" s="30" t="n"/>
      <c r="H130" s="13" t="n"/>
      <c r="I130" s="33">
        <f>IF(OR($F130="",$G130="",$H130&lt;&gt;"Realizado"),"",IF($C130="Entrada",$G130-$F130,$F130-$G130))</f>
        <v/>
      </c>
      <c r="J130" s="15" t="n"/>
    </row>
    <row r="131" ht="30" customHeight="1">
      <c r="A131" s="13" t="n"/>
      <c r="B131" s="32" t="n"/>
      <c r="C131" s="13" t="n"/>
      <c r="D131" s="15" t="n"/>
      <c r="E131" s="15" t="n"/>
      <c r="F131" s="30" t="n"/>
      <c r="G131" s="30" t="n"/>
      <c r="H131" s="13" t="n"/>
      <c r="I131" s="34">
        <f>IF(OR($F131="",$G131="",$H131&lt;&gt;"Realizado"),"",IF($C131="Entrada",$G131-$F131,$F131-$G131))</f>
        <v/>
      </c>
      <c r="J131" s="15" t="n"/>
    </row>
    <row r="132" ht="30" customHeight="1">
      <c r="A132" s="13" t="n"/>
      <c r="B132" s="32" t="n"/>
      <c r="C132" s="13" t="n"/>
      <c r="D132" s="15" t="n"/>
      <c r="E132" s="15" t="n"/>
      <c r="F132" s="30" t="n"/>
      <c r="G132" s="30" t="n"/>
      <c r="H132" s="13" t="n"/>
      <c r="I132" s="33">
        <f>IF(OR($F132="",$G132="",$H132&lt;&gt;"Realizado"),"",IF($C132="Entrada",$G132-$F132,$F132-$G132))</f>
        <v/>
      </c>
      <c r="J132" s="15" t="n"/>
    </row>
    <row r="133" ht="30" customHeight="1">
      <c r="A133" s="13" t="n"/>
      <c r="B133" s="32" t="n"/>
      <c r="C133" s="13" t="n"/>
      <c r="D133" s="15" t="n"/>
      <c r="E133" s="15" t="n"/>
      <c r="F133" s="30" t="n"/>
      <c r="G133" s="30" t="n"/>
      <c r="H133" s="13" t="n"/>
      <c r="I133" s="34">
        <f>IF(OR($F133="",$G133="",$H133&lt;&gt;"Realizado"),"",IF($C133="Entrada",$G133-$F133,$F133-$G133))</f>
        <v/>
      </c>
      <c r="J133" s="15" t="n"/>
    </row>
    <row r="134" ht="30" customHeight="1">
      <c r="A134" s="13" t="n"/>
      <c r="B134" s="32" t="n"/>
      <c r="C134" s="13" t="n"/>
      <c r="D134" s="15" t="n"/>
      <c r="E134" s="15" t="n"/>
      <c r="F134" s="30" t="n"/>
      <c r="G134" s="30" t="n"/>
      <c r="H134" s="13" t="n"/>
      <c r="I134" s="33">
        <f>IF(OR($F134="",$G134="",$H134&lt;&gt;"Realizado"),"",IF($C134="Entrada",$G134-$F134,$F134-$G134))</f>
        <v/>
      </c>
      <c r="J134" s="15" t="n"/>
    </row>
    <row r="135" ht="30" customHeight="1">
      <c r="A135" s="13" t="n"/>
      <c r="B135" s="32" t="n"/>
      <c r="C135" s="13" t="n"/>
      <c r="D135" s="15" t="n"/>
      <c r="E135" s="15" t="n"/>
      <c r="F135" s="30" t="n"/>
      <c r="G135" s="30" t="n"/>
      <c r="H135" s="13" t="n"/>
      <c r="I135" s="34">
        <f>IF(OR($F135="",$G135="",$H135&lt;&gt;"Realizado"),"",IF($C135="Entrada",$G135-$F135,$F135-$G135))</f>
        <v/>
      </c>
      <c r="J135" s="15" t="n"/>
    </row>
    <row r="136" ht="30" customHeight="1">
      <c r="A136" s="13" t="n"/>
      <c r="B136" s="32" t="n"/>
      <c r="C136" s="13" t="n"/>
      <c r="D136" s="15" t="n"/>
      <c r="E136" s="15" t="n"/>
      <c r="F136" s="30" t="n"/>
      <c r="G136" s="30" t="n"/>
      <c r="H136" s="13" t="n"/>
      <c r="I136" s="33">
        <f>IF(OR($F136="",$G136="",$H136&lt;&gt;"Realizado"),"",IF($C136="Entrada",$G136-$F136,$F136-$G136))</f>
        <v/>
      </c>
      <c r="J136" s="15" t="n"/>
    </row>
    <row r="137" ht="30" customHeight="1">
      <c r="A137" s="13" t="n"/>
      <c r="B137" s="32" t="n"/>
      <c r="C137" s="13" t="n"/>
      <c r="D137" s="15" t="n"/>
      <c r="E137" s="15" t="n"/>
      <c r="F137" s="30" t="n"/>
      <c r="G137" s="30" t="n"/>
      <c r="H137" s="13" t="n"/>
      <c r="I137" s="34">
        <f>IF(OR($F137="",$G137="",$H137&lt;&gt;"Realizado"),"",IF($C137="Entrada",$G137-$F137,$F137-$G137))</f>
        <v/>
      </c>
      <c r="J137" s="15" t="n"/>
    </row>
    <row r="138" ht="30" customHeight="1">
      <c r="A138" s="13" t="n"/>
      <c r="B138" s="32" t="n"/>
      <c r="C138" s="13" t="n"/>
      <c r="D138" s="15" t="n"/>
      <c r="E138" s="15" t="n"/>
      <c r="F138" s="30" t="n"/>
      <c r="G138" s="30" t="n"/>
      <c r="H138" s="13" t="n"/>
      <c r="I138" s="33">
        <f>IF(OR($F138="",$G138="",$H138&lt;&gt;"Realizado"),"",IF($C138="Entrada",$G138-$F138,$F138-$G138))</f>
        <v/>
      </c>
      <c r="J138" s="15" t="n"/>
    </row>
    <row r="139" ht="30" customHeight="1">
      <c r="A139" s="13" t="n"/>
      <c r="B139" s="32" t="n"/>
      <c r="C139" s="13" t="n"/>
      <c r="D139" s="15" t="n"/>
      <c r="E139" s="15" t="n"/>
      <c r="F139" s="30" t="n"/>
      <c r="G139" s="30" t="n"/>
      <c r="H139" s="13" t="n"/>
      <c r="I139" s="34">
        <f>IF(OR($F139="",$G139="",$H139&lt;&gt;"Realizado"),"",IF($C139="Entrada",$G139-$F139,$F139-$G139))</f>
        <v/>
      </c>
      <c r="J139" s="15" t="n"/>
    </row>
    <row r="140" ht="30" customHeight="1">
      <c r="A140" s="13" t="n"/>
      <c r="B140" s="32" t="n"/>
      <c r="C140" s="13" t="n"/>
      <c r="D140" s="15" t="n"/>
      <c r="E140" s="15" t="n"/>
      <c r="F140" s="30" t="n"/>
      <c r="G140" s="30" t="n"/>
      <c r="H140" s="13" t="n"/>
      <c r="I140" s="33">
        <f>IF(OR($F140="",$G140="",$H140&lt;&gt;"Realizado"),"",IF($C140="Entrada",$G140-$F140,$F140-$G140))</f>
        <v/>
      </c>
      <c r="J140" s="15" t="n"/>
    </row>
    <row r="141" ht="30" customHeight="1">
      <c r="A141" s="13" t="n"/>
      <c r="B141" s="32" t="n"/>
      <c r="C141" s="13" t="n"/>
      <c r="D141" s="15" t="n"/>
      <c r="E141" s="15" t="n"/>
      <c r="F141" s="30" t="n"/>
      <c r="G141" s="30" t="n"/>
      <c r="H141" s="13" t="n"/>
      <c r="I141" s="34">
        <f>IF(OR($F141="",$G141="",$H141&lt;&gt;"Realizado"),"",IF($C141="Entrada",$G141-$F141,$F141-$G141))</f>
        <v/>
      </c>
      <c r="J141" s="15" t="n"/>
    </row>
    <row r="142" ht="30" customHeight="1">
      <c r="A142" s="13" t="n"/>
      <c r="B142" s="32" t="n"/>
      <c r="C142" s="13" t="n"/>
      <c r="D142" s="15" t="n"/>
      <c r="E142" s="15" t="n"/>
      <c r="F142" s="30" t="n"/>
      <c r="G142" s="30" t="n"/>
      <c r="H142" s="13" t="n"/>
      <c r="I142" s="33">
        <f>IF(OR($F142="",$G142="",$H142&lt;&gt;"Realizado"),"",IF($C142="Entrada",$G142-$F142,$F142-$G142))</f>
        <v/>
      </c>
      <c r="J142" s="15" t="n"/>
    </row>
    <row r="143" ht="30" customHeight="1">
      <c r="A143" s="13" t="n"/>
      <c r="B143" s="32" t="n"/>
      <c r="C143" s="13" t="n"/>
      <c r="D143" s="15" t="n"/>
      <c r="E143" s="15" t="n"/>
      <c r="F143" s="30" t="n"/>
      <c r="G143" s="30" t="n"/>
      <c r="H143" s="13" t="n"/>
      <c r="I143" s="34">
        <f>IF(OR($F143="",$G143="",$H143&lt;&gt;"Realizado"),"",IF($C143="Entrada",$G143-$F143,$F143-$G143))</f>
        <v/>
      </c>
      <c r="J143" s="15" t="n"/>
    </row>
    <row r="144" ht="30" customHeight="1">
      <c r="A144" s="13" t="n"/>
      <c r="B144" s="32" t="n"/>
      <c r="C144" s="13" t="n"/>
      <c r="D144" s="15" t="n"/>
      <c r="E144" s="15" t="n"/>
      <c r="F144" s="30" t="n"/>
      <c r="G144" s="30" t="n"/>
      <c r="H144" s="13" t="n"/>
      <c r="I144" s="33">
        <f>IF(OR($F144="",$G144="",$H144&lt;&gt;"Realizado"),"",IF($C144="Entrada",$G144-$F144,$F144-$G144))</f>
        <v/>
      </c>
      <c r="J144" s="15" t="n"/>
    </row>
    <row r="145" ht="30" customHeight="1">
      <c r="A145" s="13" t="n"/>
      <c r="B145" s="32" t="n"/>
      <c r="C145" s="13" t="n"/>
      <c r="D145" s="15" t="n"/>
      <c r="E145" s="15" t="n"/>
      <c r="F145" s="30" t="n"/>
      <c r="G145" s="30" t="n"/>
      <c r="H145" s="13" t="n"/>
      <c r="I145" s="34">
        <f>IF(OR($F145="",$G145="",$H145&lt;&gt;"Realizado"),"",IF($C145="Entrada",$G145-$F145,$F145-$G145))</f>
        <v/>
      </c>
      <c r="J145" s="15" t="n"/>
    </row>
    <row r="146" ht="30" customHeight="1">
      <c r="A146" s="13" t="n"/>
      <c r="B146" s="32" t="n"/>
      <c r="C146" s="13" t="n"/>
      <c r="D146" s="15" t="n"/>
      <c r="E146" s="15" t="n"/>
      <c r="F146" s="30" t="n"/>
      <c r="G146" s="30" t="n"/>
      <c r="H146" s="13" t="n"/>
      <c r="I146" s="33">
        <f>IF(OR($F146="",$G146="",$H146&lt;&gt;"Realizado"),"",IF($C146="Entrada",$G146-$F146,$F146-$G146))</f>
        <v/>
      </c>
      <c r="J146" s="15" t="n"/>
    </row>
    <row r="147" ht="30" customHeight="1">
      <c r="A147" s="13" t="n"/>
      <c r="B147" s="32" t="n"/>
      <c r="C147" s="13" t="n"/>
      <c r="D147" s="15" t="n"/>
      <c r="E147" s="15" t="n"/>
      <c r="F147" s="30" t="n"/>
      <c r="G147" s="30" t="n"/>
      <c r="H147" s="13" t="n"/>
      <c r="I147" s="34">
        <f>IF(OR($F147="",$G147="",$H147&lt;&gt;"Realizado"),"",IF($C147="Entrada",$G147-$F147,$F147-$G147))</f>
        <v/>
      </c>
      <c r="J147" s="15" t="n"/>
    </row>
    <row r="148" ht="30" customHeight="1">
      <c r="A148" s="13" t="n"/>
      <c r="B148" s="32" t="n"/>
      <c r="C148" s="13" t="n"/>
      <c r="D148" s="15" t="n"/>
      <c r="E148" s="15" t="n"/>
      <c r="F148" s="30" t="n"/>
      <c r="G148" s="30" t="n"/>
      <c r="H148" s="13" t="n"/>
      <c r="I148" s="33">
        <f>IF(OR($F148="",$G148="",$H148&lt;&gt;"Realizado"),"",IF($C148="Entrada",$G148-$F148,$F148-$G148))</f>
        <v/>
      </c>
      <c r="J148" s="15" t="n"/>
    </row>
    <row r="149" ht="30" customHeight="1">
      <c r="A149" s="13" t="n"/>
      <c r="B149" s="32" t="n"/>
      <c r="C149" s="13" t="n"/>
      <c r="D149" s="15" t="n"/>
      <c r="E149" s="15" t="n"/>
      <c r="F149" s="30" t="n"/>
      <c r="G149" s="30" t="n"/>
      <c r="H149" s="13" t="n"/>
      <c r="I149" s="34">
        <f>IF(OR($F149="",$G149="",$H149&lt;&gt;"Realizado"),"",IF($C149="Entrada",$G149-$F149,$F149-$G149))</f>
        <v/>
      </c>
      <c r="J149" s="15" t="n"/>
    </row>
    <row r="150" ht="30" customHeight="1">
      <c r="A150" s="13" t="n"/>
      <c r="B150" s="32" t="n"/>
      <c r="C150" s="13" t="n"/>
      <c r="D150" s="15" t="n"/>
      <c r="E150" s="15" t="n"/>
      <c r="F150" s="30" t="n"/>
      <c r="G150" s="30" t="n"/>
      <c r="H150" s="13" t="n"/>
      <c r="I150" s="33">
        <f>IF(OR($F150="",$G150="",$H150&lt;&gt;"Realizado"),"",IF($C150="Entrada",$G150-$F150,$F150-$G150))</f>
        <v/>
      </c>
      <c r="J150" s="15" t="n"/>
    </row>
    <row r="151" ht="30" customHeight="1">
      <c r="A151" s="13" t="n"/>
      <c r="B151" s="32" t="n"/>
      <c r="C151" s="13" t="n"/>
      <c r="D151" s="15" t="n"/>
      <c r="E151" s="15" t="n"/>
      <c r="F151" s="30" t="n"/>
      <c r="G151" s="30" t="n"/>
      <c r="H151" s="13" t="n"/>
      <c r="I151" s="34">
        <f>IF(OR($F151="",$G151="",$H151&lt;&gt;"Realizado"),"",IF($C151="Entrada",$G151-$F151,$F151-$G151))</f>
        <v/>
      </c>
      <c r="J151" s="15" t="n"/>
    </row>
    <row r="152" ht="30" customHeight="1">
      <c r="A152" s="13" t="n"/>
      <c r="B152" s="32" t="n"/>
      <c r="C152" s="13" t="n"/>
      <c r="D152" s="15" t="n"/>
      <c r="E152" s="15" t="n"/>
      <c r="F152" s="30" t="n"/>
      <c r="G152" s="30" t="n"/>
      <c r="H152" s="13" t="n"/>
      <c r="I152" s="33">
        <f>IF(OR($F152="",$G152="",$H152&lt;&gt;"Realizado"),"",IF($C152="Entrada",$G152-$F152,$F152-$G152))</f>
        <v/>
      </c>
      <c r="J152" s="15" t="n"/>
    </row>
    <row r="153" ht="30" customHeight="1">
      <c r="A153" s="13" t="n"/>
      <c r="B153" s="32" t="n"/>
      <c r="C153" s="13" t="n"/>
      <c r="D153" s="15" t="n"/>
      <c r="E153" s="15" t="n"/>
      <c r="F153" s="30" t="n"/>
      <c r="G153" s="30" t="n"/>
      <c r="H153" s="13" t="n"/>
      <c r="I153" s="34">
        <f>IF(OR($F153="",$G153="",$H153&lt;&gt;"Realizado"),"",IF($C153="Entrada",$G153-$F153,$F153-$G153))</f>
        <v/>
      </c>
      <c r="J153" s="15" t="n"/>
    </row>
    <row r="154" ht="30" customHeight="1">
      <c r="A154" s="13" t="n"/>
      <c r="B154" s="32" t="n"/>
      <c r="C154" s="13" t="n"/>
      <c r="D154" s="15" t="n"/>
      <c r="E154" s="15" t="n"/>
      <c r="F154" s="30" t="n"/>
      <c r="G154" s="30" t="n"/>
      <c r="H154" s="13" t="n"/>
      <c r="I154" s="33">
        <f>IF(OR($F154="",$G154="",$H154&lt;&gt;"Realizado"),"",IF($C154="Entrada",$G154-$F154,$F154-$G154))</f>
        <v/>
      </c>
      <c r="J154" s="15" t="n"/>
    </row>
    <row r="155" ht="30" customHeight="1">
      <c r="A155" s="13" t="n"/>
      <c r="B155" s="32" t="n"/>
      <c r="C155" s="13" t="n"/>
      <c r="D155" s="15" t="n"/>
      <c r="E155" s="15" t="n"/>
      <c r="F155" s="30" t="n"/>
      <c r="G155" s="30" t="n"/>
      <c r="H155" s="13" t="n"/>
      <c r="I155" s="34">
        <f>IF(OR($F155="",$G155="",$H155&lt;&gt;"Realizado"),"",IF($C155="Entrada",$G155-$F155,$F155-$G155))</f>
        <v/>
      </c>
      <c r="J155" s="15" t="n"/>
    </row>
    <row r="156" ht="30" customHeight="1">
      <c r="A156" s="13" t="n"/>
      <c r="B156" s="32" t="n"/>
      <c r="C156" s="13" t="n"/>
      <c r="D156" s="15" t="n"/>
      <c r="E156" s="15" t="n"/>
      <c r="F156" s="30" t="n"/>
      <c r="G156" s="30" t="n"/>
      <c r="H156" s="13" t="n"/>
      <c r="I156" s="33">
        <f>IF(OR($F156="",$G156="",$H156&lt;&gt;"Realizado"),"",IF($C156="Entrada",$G156-$F156,$F156-$G156))</f>
        <v/>
      </c>
      <c r="J156" s="15" t="n"/>
    </row>
    <row r="157" ht="30" customHeight="1">
      <c r="A157" s="13" t="n"/>
      <c r="B157" s="32" t="n"/>
      <c r="C157" s="13" t="n"/>
      <c r="D157" s="15" t="n"/>
      <c r="E157" s="15" t="n"/>
      <c r="F157" s="30" t="n"/>
      <c r="G157" s="30" t="n"/>
      <c r="H157" s="13" t="n"/>
      <c r="I157" s="34">
        <f>IF(OR($F157="",$G157="",$H157&lt;&gt;"Realizado"),"",IF($C157="Entrada",$G157-$F157,$F157-$G157))</f>
        <v/>
      </c>
      <c r="J157" s="15" t="n"/>
    </row>
    <row r="158" ht="30" customHeight="1">
      <c r="A158" s="13" t="n"/>
      <c r="B158" s="32" t="n"/>
      <c r="C158" s="13" t="n"/>
      <c r="D158" s="15" t="n"/>
      <c r="E158" s="15" t="n"/>
      <c r="F158" s="30" t="n"/>
      <c r="G158" s="30" t="n"/>
      <c r="H158" s="13" t="n"/>
      <c r="I158" s="33">
        <f>IF(OR($F158="",$G158="",$H158&lt;&gt;"Realizado"),"",IF($C158="Entrada",$G158-$F158,$F158-$G158))</f>
        <v/>
      </c>
      <c r="J158" s="15" t="n"/>
    </row>
    <row r="159" ht="30" customHeight="1">
      <c r="A159" s="13" t="n"/>
      <c r="B159" s="32" t="n"/>
      <c r="C159" s="13" t="n"/>
      <c r="D159" s="15" t="n"/>
      <c r="E159" s="15" t="n"/>
      <c r="F159" s="30" t="n"/>
      <c r="G159" s="30" t="n"/>
      <c r="H159" s="13" t="n"/>
      <c r="I159" s="34">
        <f>IF(OR($F159="",$G159="",$H159&lt;&gt;"Realizado"),"",IF($C159="Entrada",$G159-$F159,$F159-$G159))</f>
        <v/>
      </c>
      <c r="J159" s="15" t="n"/>
    </row>
    <row r="160" ht="30" customHeight="1">
      <c r="A160" s="13" t="n"/>
      <c r="B160" s="32" t="n"/>
      <c r="C160" s="13" t="n"/>
      <c r="D160" s="15" t="n"/>
      <c r="E160" s="15" t="n"/>
      <c r="F160" s="30" t="n"/>
      <c r="G160" s="30" t="n"/>
      <c r="H160" s="13" t="n"/>
      <c r="I160" s="33">
        <f>IF(OR($F160="",$G160="",$H160&lt;&gt;"Realizado"),"",IF($C160="Entrada",$G160-$F160,$F160-$G160))</f>
        <v/>
      </c>
      <c r="J160" s="15" t="n"/>
    </row>
    <row r="161" ht="30" customHeight="1">
      <c r="A161" s="13" t="n"/>
      <c r="B161" s="32" t="n"/>
      <c r="C161" s="13" t="n"/>
      <c r="D161" s="15" t="n"/>
      <c r="E161" s="15" t="n"/>
      <c r="F161" s="30" t="n"/>
      <c r="G161" s="30" t="n"/>
      <c r="H161" s="13" t="n"/>
      <c r="I161" s="34">
        <f>IF(OR($F161="",$G161="",$H161&lt;&gt;"Realizado"),"",IF($C161="Entrada",$G161-$F161,$F161-$G161))</f>
        <v/>
      </c>
      <c r="J161" s="15" t="n"/>
    </row>
    <row r="162" ht="30" customHeight="1">
      <c r="A162" s="13" t="n"/>
      <c r="B162" s="32" t="n"/>
      <c r="C162" s="13" t="n"/>
      <c r="D162" s="15" t="n"/>
      <c r="E162" s="15" t="n"/>
      <c r="F162" s="30" t="n"/>
      <c r="G162" s="30" t="n"/>
      <c r="H162" s="13" t="n"/>
      <c r="I162" s="33">
        <f>IF(OR($F162="",$G162="",$H162&lt;&gt;"Realizado"),"",IF($C162="Entrada",$G162-$F162,$F162-$G162))</f>
        <v/>
      </c>
      <c r="J162" s="15" t="n"/>
    </row>
    <row r="163" ht="30" customHeight="1">
      <c r="A163" s="13" t="n"/>
      <c r="B163" s="32" t="n"/>
      <c r="C163" s="13" t="n"/>
      <c r="D163" s="15" t="n"/>
      <c r="E163" s="15" t="n"/>
      <c r="F163" s="30" t="n"/>
      <c r="G163" s="30" t="n"/>
      <c r="H163" s="13" t="n"/>
      <c r="I163" s="34">
        <f>IF(OR($F163="",$G163="",$H163&lt;&gt;"Realizado"),"",IF($C163="Entrada",$G163-$F163,$F163-$G163))</f>
        <v/>
      </c>
      <c r="J163" s="15" t="n"/>
    </row>
    <row r="164" ht="30" customHeight="1">
      <c r="A164" s="13" t="n"/>
      <c r="B164" s="32" t="n"/>
      <c r="C164" s="13" t="n"/>
      <c r="D164" s="15" t="n"/>
      <c r="E164" s="15" t="n"/>
      <c r="F164" s="30" t="n"/>
      <c r="G164" s="30" t="n"/>
      <c r="H164" s="13" t="n"/>
      <c r="I164" s="33">
        <f>IF(OR($F164="",$G164="",$H164&lt;&gt;"Realizado"),"",IF($C164="Entrada",$G164-$F164,$F164-$G164))</f>
        <v/>
      </c>
      <c r="J164" s="15" t="n"/>
    </row>
    <row r="165" ht="30" customHeight="1">
      <c r="A165" s="13" t="n"/>
      <c r="B165" s="32" t="n"/>
      <c r="C165" s="13" t="n"/>
      <c r="D165" s="15" t="n"/>
      <c r="E165" s="15" t="n"/>
      <c r="F165" s="30" t="n"/>
      <c r="G165" s="30" t="n"/>
      <c r="H165" s="13" t="n"/>
      <c r="I165" s="34">
        <f>IF(OR($F165="",$G165="",$H165&lt;&gt;"Realizado"),"",IF($C165="Entrada",$G165-$F165,$F165-$G165))</f>
        <v/>
      </c>
      <c r="J165" s="15" t="n"/>
    </row>
    <row r="166" ht="30" customHeight="1">
      <c r="A166" s="13" t="n"/>
      <c r="B166" s="32" t="n"/>
      <c r="C166" s="13" t="n"/>
      <c r="D166" s="15" t="n"/>
      <c r="E166" s="15" t="n"/>
      <c r="F166" s="30" t="n"/>
      <c r="G166" s="30" t="n"/>
      <c r="H166" s="13" t="n"/>
      <c r="I166" s="33">
        <f>IF(OR($F166="",$G166="",$H166&lt;&gt;"Realizado"),"",IF($C166="Entrada",$G166-$F166,$F166-$G166))</f>
        <v/>
      </c>
      <c r="J166" s="15" t="n"/>
    </row>
    <row r="167" ht="30" customHeight="1">
      <c r="A167" s="13" t="n"/>
      <c r="B167" s="32" t="n"/>
      <c r="C167" s="13" t="n"/>
      <c r="D167" s="15" t="n"/>
      <c r="E167" s="15" t="n"/>
      <c r="F167" s="30" t="n"/>
      <c r="G167" s="30" t="n"/>
      <c r="H167" s="13" t="n"/>
      <c r="I167" s="34">
        <f>IF(OR($F167="",$G167="",$H167&lt;&gt;"Realizado"),"",IF($C167="Entrada",$G167-$F167,$F167-$G167))</f>
        <v/>
      </c>
      <c r="J167" s="15" t="n"/>
    </row>
    <row r="168" ht="30" customHeight="1">
      <c r="A168" s="13" t="n"/>
      <c r="B168" s="32" t="n"/>
      <c r="C168" s="13" t="n"/>
      <c r="D168" s="15" t="n"/>
      <c r="E168" s="15" t="n"/>
      <c r="F168" s="30" t="n"/>
      <c r="G168" s="30" t="n"/>
      <c r="H168" s="13" t="n"/>
      <c r="I168" s="33">
        <f>IF(OR($F168="",$G168="",$H168&lt;&gt;"Realizado"),"",IF($C168="Entrada",$G168-$F168,$F168-$G168))</f>
        <v/>
      </c>
      <c r="J168" s="15" t="n"/>
    </row>
    <row r="169" ht="30" customHeight="1">
      <c r="A169" s="13" t="n"/>
      <c r="B169" s="32" t="n"/>
      <c r="C169" s="13" t="n"/>
      <c r="D169" s="15" t="n"/>
      <c r="E169" s="15" t="n"/>
      <c r="F169" s="30" t="n"/>
      <c r="G169" s="30" t="n"/>
      <c r="H169" s="13" t="n"/>
      <c r="I169" s="34">
        <f>IF(OR($F169="",$G169="",$H169&lt;&gt;"Realizado"),"",IF($C169="Entrada",$G169-$F169,$F169-$G169))</f>
        <v/>
      </c>
      <c r="J169" s="15" t="n"/>
    </row>
    <row r="170" ht="30" customHeight="1">
      <c r="A170" s="13" t="n"/>
      <c r="B170" s="32" t="n"/>
      <c r="C170" s="13" t="n"/>
      <c r="D170" s="15" t="n"/>
      <c r="E170" s="15" t="n"/>
      <c r="F170" s="30" t="n"/>
      <c r="G170" s="30" t="n"/>
      <c r="H170" s="13" t="n"/>
      <c r="I170" s="33">
        <f>IF(OR($F170="",$G170="",$H170&lt;&gt;"Realizado"),"",IF($C170="Entrada",$G170-$F170,$F170-$G170))</f>
        <v/>
      </c>
      <c r="J170" s="15" t="n"/>
    </row>
    <row r="171" ht="30" customHeight="1">
      <c r="A171" s="13" t="n"/>
      <c r="B171" s="32" t="n"/>
      <c r="C171" s="13" t="n"/>
      <c r="D171" s="15" t="n"/>
      <c r="E171" s="15" t="n"/>
      <c r="F171" s="30" t="n"/>
      <c r="G171" s="30" t="n"/>
      <c r="H171" s="13" t="n"/>
      <c r="I171" s="34">
        <f>IF(OR($F171="",$G171="",$H171&lt;&gt;"Realizado"),"",IF($C171="Entrada",$G171-$F171,$F171-$G171))</f>
        <v/>
      </c>
      <c r="J171" s="15" t="n"/>
    </row>
    <row r="172" ht="30" customHeight="1">
      <c r="A172" s="13" t="n"/>
      <c r="B172" s="32" t="n"/>
      <c r="C172" s="13" t="n"/>
      <c r="D172" s="15" t="n"/>
      <c r="E172" s="15" t="n"/>
      <c r="F172" s="30" t="n"/>
      <c r="G172" s="30" t="n"/>
      <c r="H172" s="13" t="n"/>
      <c r="I172" s="33">
        <f>IF(OR($F172="",$G172="",$H172&lt;&gt;"Realizado"),"",IF($C172="Entrada",$G172-$F172,$F172-$G172))</f>
        <v/>
      </c>
      <c r="J172" s="15" t="n"/>
    </row>
    <row r="173" ht="30" customHeight="1">
      <c r="A173" s="13" t="n"/>
      <c r="B173" s="32" t="n"/>
      <c r="C173" s="13" t="n"/>
      <c r="D173" s="15" t="n"/>
      <c r="E173" s="15" t="n"/>
      <c r="F173" s="30" t="n"/>
      <c r="G173" s="30" t="n"/>
      <c r="H173" s="13" t="n"/>
      <c r="I173" s="34">
        <f>IF(OR($F173="",$G173="",$H173&lt;&gt;"Realizado"),"",IF($C173="Entrada",$G173-$F173,$F173-$G173))</f>
        <v/>
      </c>
      <c r="J173" s="15" t="n"/>
    </row>
    <row r="174" ht="30" customHeight="1">
      <c r="A174" s="13" t="n"/>
      <c r="B174" s="32" t="n"/>
      <c r="C174" s="13" t="n"/>
      <c r="D174" s="15" t="n"/>
      <c r="E174" s="15" t="n"/>
      <c r="F174" s="30" t="n"/>
      <c r="G174" s="30" t="n"/>
      <c r="H174" s="13" t="n"/>
      <c r="I174" s="33">
        <f>IF(OR($F174="",$G174="",$H174&lt;&gt;"Realizado"),"",IF($C174="Entrada",$G174-$F174,$F174-$G174))</f>
        <v/>
      </c>
      <c r="J174" s="15" t="n"/>
    </row>
    <row r="175" ht="30" customHeight="1">
      <c r="A175" s="13" t="n"/>
      <c r="B175" s="32" t="n"/>
      <c r="C175" s="13" t="n"/>
      <c r="D175" s="15" t="n"/>
      <c r="E175" s="15" t="n"/>
      <c r="F175" s="30" t="n"/>
      <c r="G175" s="30" t="n"/>
      <c r="H175" s="13" t="n"/>
      <c r="I175" s="34">
        <f>IF(OR($F175="",$G175="",$H175&lt;&gt;"Realizado"),"",IF($C175="Entrada",$G175-$F175,$F175-$G175))</f>
        <v/>
      </c>
      <c r="J175" s="15" t="n"/>
    </row>
    <row r="176" ht="30" customHeight="1">
      <c r="A176" s="13" t="n"/>
      <c r="B176" s="32" t="n"/>
      <c r="C176" s="13" t="n"/>
      <c r="D176" s="15" t="n"/>
      <c r="E176" s="15" t="n"/>
      <c r="F176" s="30" t="n"/>
      <c r="G176" s="30" t="n"/>
      <c r="H176" s="13" t="n"/>
      <c r="I176" s="33">
        <f>IF(OR($F176="",$G176="",$H176&lt;&gt;"Realizado"),"",IF($C176="Entrada",$G176-$F176,$F176-$G176))</f>
        <v/>
      </c>
      <c r="J176" s="15" t="n"/>
    </row>
    <row r="177" ht="30" customHeight="1">
      <c r="A177" s="13" t="n"/>
      <c r="B177" s="32" t="n"/>
      <c r="C177" s="13" t="n"/>
      <c r="D177" s="15" t="n"/>
      <c r="E177" s="15" t="n"/>
      <c r="F177" s="30" t="n"/>
      <c r="G177" s="30" t="n"/>
      <c r="H177" s="13" t="n"/>
      <c r="I177" s="34">
        <f>IF(OR($F177="",$G177="",$H177&lt;&gt;"Realizado"),"",IF($C177="Entrada",$G177-$F177,$F177-$G177))</f>
        <v/>
      </c>
      <c r="J177" s="15" t="n"/>
    </row>
    <row r="178" ht="30" customHeight="1">
      <c r="A178" s="13" t="n"/>
      <c r="B178" s="32" t="n"/>
      <c r="C178" s="13" t="n"/>
      <c r="D178" s="15" t="n"/>
      <c r="E178" s="15" t="n"/>
      <c r="F178" s="30" t="n"/>
      <c r="G178" s="30" t="n"/>
      <c r="H178" s="13" t="n"/>
      <c r="I178" s="33">
        <f>IF(OR($F178="",$G178="",$H178&lt;&gt;"Realizado"),"",IF($C178="Entrada",$G178-$F178,$F178-$G178))</f>
        <v/>
      </c>
      <c r="J178" s="15" t="n"/>
    </row>
    <row r="179" ht="30" customHeight="1">
      <c r="A179" s="13" t="n"/>
      <c r="B179" s="32" t="n"/>
      <c r="C179" s="13" t="n"/>
      <c r="D179" s="15" t="n"/>
      <c r="E179" s="15" t="n"/>
      <c r="F179" s="30" t="n"/>
      <c r="G179" s="30" t="n"/>
      <c r="H179" s="13" t="n"/>
      <c r="I179" s="34">
        <f>IF(OR($F179="",$G179="",$H179&lt;&gt;"Realizado"),"",IF($C179="Entrada",$G179-$F179,$F179-$G179))</f>
        <v/>
      </c>
      <c r="J179" s="15" t="n"/>
    </row>
    <row r="180" ht="30" customHeight="1">
      <c r="A180" s="13" t="n"/>
      <c r="B180" s="32" t="n"/>
      <c r="C180" s="13" t="n"/>
      <c r="D180" s="15" t="n"/>
      <c r="E180" s="15" t="n"/>
      <c r="F180" s="30" t="n"/>
      <c r="G180" s="30" t="n"/>
      <c r="H180" s="13" t="n"/>
      <c r="I180" s="33">
        <f>IF(OR($F180="",$G180="",$H180&lt;&gt;"Realizado"),"",IF($C180="Entrada",$G180-$F180,$F180-$G180))</f>
        <v/>
      </c>
      <c r="J180" s="15" t="n"/>
    </row>
    <row r="181" ht="30" customHeight="1">
      <c r="A181" s="13" t="n"/>
      <c r="B181" s="32" t="n"/>
      <c r="C181" s="13" t="n"/>
      <c r="D181" s="15" t="n"/>
      <c r="E181" s="15" t="n"/>
      <c r="F181" s="30" t="n"/>
      <c r="G181" s="30" t="n"/>
      <c r="H181" s="13" t="n"/>
      <c r="I181" s="34">
        <f>IF(OR($F181="",$G181="",$H181&lt;&gt;"Realizado"),"",IF($C181="Entrada",$G181-$F181,$F181-$G181))</f>
        <v/>
      </c>
      <c r="J181" s="15" t="n"/>
    </row>
    <row r="182" ht="30" customHeight="1">
      <c r="A182" s="13" t="n"/>
      <c r="B182" s="32" t="n"/>
      <c r="C182" s="13" t="n"/>
      <c r="D182" s="15" t="n"/>
      <c r="E182" s="15" t="n"/>
      <c r="F182" s="30" t="n"/>
      <c r="G182" s="30" t="n"/>
      <c r="H182" s="13" t="n"/>
      <c r="I182" s="33">
        <f>IF(OR($F182="",$G182="",$H182&lt;&gt;"Realizado"),"",IF($C182="Entrada",$G182-$F182,$F182-$G182))</f>
        <v/>
      </c>
      <c r="J182" s="15" t="n"/>
    </row>
    <row r="183" ht="30" customHeight="1">
      <c r="A183" s="13" t="n"/>
      <c r="B183" s="32" t="n"/>
      <c r="C183" s="13" t="n"/>
      <c r="D183" s="15" t="n"/>
      <c r="E183" s="15" t="n"/>
      <c r="F183" s="30" t="n"/>
      <c r="G183" s="30" t="n"/>
      <c r="H183" s="13" t="n"/>
      <c r="I183" s="34">
        <f>IF(OR($F183="",$G183="",$H183&lt;&gt;"Realizado"),"",IF($C183="Entrada",$G183-$F183,$F183-$G183))</f>
        <v/>
      </c>
      <c r="J183" s="15" t="n"/>
    </row>
    <row r="184" ht="30" customHeight="1">
      <c r="A184" s="13" t="n"/>
      <c r="B184" s="32" t="n"/>
      <c r="C184" s="13" t="n"/>
      <c r="D184" s="15" t="n"/>
      <c r="E184" s="15" t="n"/>
      <c r="F184" s="30" t="n"/>
      <c r="G184" s="30" t="n"/>
      <c r="H184" s="13" t="n"/>
      <c r="I184" s="33">
        <f>IF(OR($F184="",$G184="",$H184&lt;&gt;"Realizado"),"",IF($C184="Entrada",$G184-$F184,$F184-$G184))</f>
        <v/>
      </c>
      <c r="J184" s="15" t="n"/>
    </row>
    <row r="185" ht="30" customHeight="1">
      <c r="A185" s="13" t="n"/>
      <c r="B185" s="32" t="n"/>
      <c r="C185" s="13" t="n"/>
      <c r="D185" s="15" t="n"/>
      <c r="E185" s="15" t="n"/>
      <c r="F185" s="30" t="n"/>
      <c r="G185" s="30" t="n"/>
      <c r="H185" s="13" t="n"/>
      <c r="I185" s="34">
        <f>IF(OR($F185="",$G185="",$H185&lt;&gt;"Realizado"),"",IF($C185="Entrada",$G185-$F185,$F185-$G185))</f>
        <v/>
      </c>
      <c r="J185" s="15" t="n"/>
    </row>
    <row r="186" ht="30" customHeight="1">
      <c r="A186" s="13" t="n"/>
      <c r="B186" s="32" t="n"/>
      <c r="C186" s="13" t="n"/>
      <c r="D186" s="15" t="n"/>
      <c r="E186" s="15" t="n"/>
      <c r="F186" s="30" t="n"/>
      <c r="G186" s="30" t="n"/>
      <c r="H186" s="13" t="n"/>
      <c r="I186" s="33">
        <f>IF(OR($F186="",$G186="",$H186&lt;&gt;"Realizado"),"",IF($C186="Entrada",$G186-$F186,$F186-$G186))</f>
        <v/>
      </c>
      <c r="J186" s="15" t="n"/>
    </row>
    <row r="187" ht="30" customHeight="1">
      <c r="A187" s="13" t="n"/>
      <c r="B187" s="32" t="n"/>
      <c r="C187" s="13" t="n"/>
      <c r="D187" s="15" t="n"/>
      <c r="E187" s="15" t="n"/>
      <c r="F187" s="30" t="n"/>
      <c r="G187" s="30" t="n"/>
      <c r="H187" s="13" t="n"/>
      <c r="I187" s="34">
        <f>IF(OR($F187="",$G187="",$H187&lt;&gt;"Realizado"),"",IF($C187="Entrada",$G187-$F187,$F187-$G187))</f>
        <v/>
      </c>
      <c r="J187" s="15" t="n"/>
    </row>
    <row r="188" ht="30" customHeight="1">
      <c r="A188" s="13" t="n"/>
      <c r="B188" s="32" t="n"/>
      <c r="C188" s="13" t="n"/>
      <c r="D188" s="15" t="n"/>
      <c r="E188" s="15" t="n"/>
      <c r="F188" s="30" t="n"/>
      <c r="G188" s="30" t="n"/>
      <c r="H188" s="13" t="n"/>
      <c r="I188" s="33">
        <f>IF(OR($F188="",$G188="",$H188&lt;&gt;"Realizado"),"",IF($C188="Entrada",$G188-$F188,$F188-$G188))</f>
        <v/>
      </c>
      <c r="J188" s="15" t="n"/>
    </row>
    <row r="189" ht="30" customHeight="1">
      <c r="A189" s="13" t="n"/>
      <c r="B189" s="32" t="n"/>
      <c r="C189" s="13" t="n"/>
      <c r="D189" s="15" t="n"/>
      <c r="E189" s="15" t="n"/>
      <c r="F189" s="30" t="n"/>
      <c r="G189" s="30" t="n"/>
      <c r="H189" s="13" t="n"/>
      <c r="I189" s="34">
        <f>IF(OR($F189="",$G189="",$H189&lt;&gt;"Realizado"),"",IF($C189="Entrada",$G189-$F189,$F189-$G189))</f>
        <v/>
      </c>
      <c r="J189" s="15" t="n"/>
    </row>
    <row r="190" ht="30" customHeight="1">
      <c r="A190" s="13" t="n"/>
      <c r="B190" s="32" t="n"/>
      <c r="C190" s="13" t="n"/>
      <c r="D190" s="15" t="n"/>
      <c r="E190" s="15" t="n"/>
      <c r="F190" s="30" t="n"/>
      <c r="G190" s="30" t="n"/>
      <c r="H190" s="13" t="n"/>
      <c r="I190" s="33">
        <f>IF(OR($F190="",$G190="",$H190&lt;&gt;"Realizado"),"",IF($C190="Entrada",$G190-$F190,$F190-$G190))</f>
        <v/>
      </c>
      <c r="J190" s="15" t="n"/>
    </row>
    <row r="191" ht="30" customHeight="1">
      <c r="A191" s="13" t="n"/>
      <c r="B191" s="32" t="n"/>
      <c r="C191" s="13" t="n"/>
      <c r="D191" s="15" t="n"/>
      <c r="E191" s="15" t="n"/>
      <c r="F191" s="30" t="n"/>
      <c r="G191" s="30" t="n"/>
      <c r="H191" s="13" t="n"/>
      <c r="I191" s="34">
        <f>IF(OR($F191="",$G191="",$H191&lt;&gt;"Realizado"),"",IF($C191="Entrada",$G191-$F191,$F191-$G191))</f>
        <v/>
      </c>
      <c r="J191" s="15" t="n"/>
    </row>
    <row r="192" ht="30" customHeight="1">
      <c r="A192" s="13" t="n"/>
      <c r="B192" s="32" t="n"/>
      <c r="C192" s="13" t="n"/>
      <c r="D192" s="15" t="n"/>
      <c r="E192" s="15" t="n"/>
      <c r="F192" s="30" t="n"/>
      <c r="G192" s="30" t="n"/>
      <c r="H192" s="13" t="n"/>
      <c r="I192" s="33">
        <f>IF(OR($F192="",$G192="",$H192&lt;&gt;"Realizado"),"",IF($C192="Entrada",$G192-$F192,$F192-$G192))</f>
        <v/>
      </c>
      <c r="J192" s="15" t="n"/>
    </row>
    <row r="193" ht="30" customHeight="1">
      <c r="A193" s="13" t="n"/>
      <c r="B193" s="32" t="n"/>
      <c r="C193" s="13" t="n"/>
      <c r="D193" s="15" t="n"/>
      <c r="E193" s="15" t="n"/>
      <c r="F193" s="30" t="n"/>
      <c r="G193" s="30" t="n"/>
      <c r="H193" s="13" t="n"/>
      <c r="I193" s="34">
        <f>IF(OR($F193="",$G193="",$H193&lt;&gt;"Realizado"),"",IF($C193="Entrada",$G193-$F193,$F193-$G193))</f>
        <v/>
      </c>
      <c r="J193" s="15" t="n"/>
    </row>
    <row r="194" ht="30" customHeight="1">
      <c r="A194" s="13" t="n"/>
      <c r="B194" s="32" t="n"/>
      <c r="C194" s="13" t="n"/>
      <c r="D194" s="15" t="n"/>
      <c r="E194" s="15" t="n"/>
      <c r="F194" s="30" t="n"/>
      <c r="G194" s="30" t="n"/>
      <c r="H194" s="13" t="n"/>
      <c r="I194" s="33">
        <f>IF(OR($F194="",$G194="",$H194&lt;&gt;"Realizado"),"",IF($C194="Entrada",$G194-$F194,$F194-$G194))</f>
        <v/>
      </c>
      <c r="J194" s="15" t="n"/>
    </row>
    <row r="195" ht="30" customHeight="1">
      <c r="A195" s="13" t="n"/>
      <c r="B195" s="32" t="n"/>
      <c r="C195" s="13" t="n"/>
      <c r="D195" s="15" t="n"/>
      <c r="E195" s="15" t="n"/>
      <c r="F195" s="30" t="n"/>
      <c r="G195" s="30" t="n"/>
      <c r="H195" s="13" t="n"/>
      <c r="I195" s="34">
        <f>IF(OR($F195="",$G195="",$H195&lt;&gt;"Realizado"),"",IF($C195="Entrada",$G195-$F195,$F195-$G195))</f>
        <v/>
      </c>
      <c r="J195" s="15" t="n"/>
    </row>
    <row r="196" ht="30" customHeight="1">
      <c r="A196" s="13" t="n"/>
      <c r="B196" s="32" t="n"/>
      <c r="C196" s="13" t="n"/>
      <c r="D196" s="15" t="n"/>
      <c r="E196" s="15" t="n"/>
      <c r="F196" s="30" t="n"/>
      <c r="G196" s="30" t="n"/>
      <c r="H196" s="13" t="n"/>
      <c r="I196" s="33">
        <f>IF(OR($F196="",$G196="",$H196&lt;&gt;"Realizado"),"",IF($C196="Entrada",$G196-$F196,$F196-$G196))</f>
        <v/>
      </c>
      <c r="J196" s="15" t="n"/>
    </row>
    <row r="197" ht="30" customHeight="1">
      <c r="A197" s="13" t="n"/>
      <c r="B197" s="32" t="n"/>
      <c r="C197" s="13" t="n"/>
      <c r="D197" s="15" t="n"/>
      <c r="E197" s="15" t="n"/>
      <c r="F197" s="30" t="n"/>
      <c r="G197" s="30" t="n"/>
      <c r="H197" s="13" t="n"/>
      <c r="I197" s="34">
        <f>IF(OR($F197="",$G197="",$H197&lt;&gt;"Realizado"),"",IF($C197="Entrada",$G197-$F197,$F197-$G197))</f>
        <v/>
      </c>
      <c r="J197" s="15" t="n"/>
    </row>
    <row r="198" ht="30" customHeight="1">
      <c r="A198" s="13" t="n"/>
      <c r="B198" s="32" t="n"/>
      <c r="C198" s="13" t="n"/>
      <c r="D198" s="15" t="n"/>
      <c r="E198" s="15" t="n"/>
      <c r="F198" s="30" t="n"/>
      <c r="G198" s="30" t="n"/>
      <c r="H198" s="13" t="n"/>
      <c r="I198" s="33">
        <f>IF(OR($F198="",$G198="",$H198&lt;&gt;"Realizado"),"",IF($C198="Entrada",$G198-$F198,$F198-$G198))</f>
        <v/>
      </c>
      <c r="J198" s="15" t="n"/>
    </row>
    <row r="199" ht="30" customHeight="1">
      <c r="A199" s="13" t="n"/>
      <c r="B199" s="32" t="n"/>
      <c r="C199" s="13" t="n"/>
      <c r="D199" s="15" t="n"/>
      <c r="E199" s="15" t="n"/>
      <c r="F199" s="30" t="n"/>
      <c r="G199" s="30" t="n"/>
      <c r="H199" s="13" t="n"/>
      <c r="I199" s="34">
        <f>IF(OR($F199="",$G199="",$H199&lt;&gt;"Realizado"),"",IF($C199="Entrada",$G199-$F199,$F199-$G199))</f>
        <v/>
      </c>
      <c r="J199" s="15" t="n"/>
    </row>
    <row r="200" ht="30" customHeight="1">
      <c r="A200" s="13" t="n"/>
      <c r="B200" s="32" t="n"/>
      <c r="C200" s="13" t="n"/>
      <c r="D200" s="15" t="n"/>
      <c r="E200" s="15" t="n"/>
      <c r="F200" s="30" t="n"/>
      <c r="G200" s="30" t="n"/>
      <c r="H200" s="13" t="n"/>
      <c r="I200" s="33">
        <f>IF(OR($F200="",$G200="",$H200&lt;&gt;"Realizado"),"",IF($C200="Entrada",$G200-$F200,$F200-$G200))</f>
        <v/>
      </c>
      <c r="J200" s="15" t="n"/>
    </row>
    <row r="201" ht="30" customHeight="1">
      <c r="A201" s="13" t="n"/>
      <c r="B201" s="32" t="n"/>
      <c r="C201" s="13" t="n"/>
      <c r="D201" s="15" t="n"/>
      <c r="E201" s="15" t="n"/>
      <c r="F201" s="30" t="n"/>
      <c r="G201" s="30" t="n"/>
      <c r="H201" s="13" t="n"/>
      <c r="I201" s="34">
        <f>IF(OR($F201="",$G201="",$H201&lt;&gt;"Realizado"),"",IF($C201="Entrada",$G201-$F201,$F201-$G201))</f>
        <v/>
      </c>
      <c r="J201" s="15" t="n"/>
    </row>
  </sheetData>
  <autoFilter ref="A1:J201"/>
  <conditionalFormatting sqref="A2:J201">
    <cfRule type="expression" priority="1" dxfId="0" stopIfTrue="1">
      <formula>$H2="Cancelado"</formula>
    </cfRule>
    <cfRule type="expression" priority="2" dxfId="1" stopIfTrue="1">
      <formula>AND(OR($H2="Parcial",$H2="Realizado"),$G2="")</formula>
    </cfRule>
    <cfRule type="expression" priority="3" dxfId="2" stopIfTrue="1">
      <formula>AND($G2&lt;&gt;"",$H2="Previsto")</formula>
    </cfRule>
    <cfRule type="expression" priority="4" dxfId="3">
      <formula>AND($B2&lt;&gt;"",OR($A2="",$C2="",$D2="",$E2="",$F2="",$H2=""))</formula>
    </cfRule>
  </conditionalFormatting>
  <conditionalFormatting sqref="I2:I201">
    <cfRule type="expression" priority="5" dxfId="4">
      <formula>AND($I2&lt;&gt;"",$I2&lt;0)</formula>
    </cfRule>
    <cfRule type="expression" priority="6" dxfId="5">
      <formula>AND($I2&lt;&gt;"",$I2&gt;0)</formula>
    </cfRule>
  </conditionalFormatting>
  <dataValidations count="8">
    <dataValidation sqref="A2:A201" showDropDown="0" showInputMessage="0" showErrorMessage="1" allowBlank="0" errorTitle="Código inválido" error="Informe um código único com até 20 caracteres." type="custom" errorStyle="stop">
      <formula1>OR(A2="",AND(LEN(A2)&lt;=20,COUNTIF($A$2:$A$201,A2)=1))</formula1>
    </dataValidation>
    <dataValidation sqref="B2:B201" showDropDown="0" showInputMessage="0" showErrorMessage="1" allowBlank="0" errorTitle="Competência inválida" error="Informe uma competência válida dentro do período projetado." type="custom" errorStyle="stop">
      <formula1>OR(B2="",AND(ISNUMBER(B2),DAY(B2)=1,B2&gt;=Premissas!$B$3,B2&lt;EDATE(Premissas!$B$3,Premissas!$B$4)))</formula1>
    </dataValidation>
    <dataValidation sqref="C2:C201" showDropDown="0" showInputMessage="0" showErrorMessage="1" allowBlank="0" errorTitle="Tipo inválido" error="Selecione um valor da lista." type="list" errorStyle="stop">
      <formula1>'Premissas'!$D$2:$D$3</formula1>
    </dataValidation>
    <dataValidation sqref="D2:D201" showDropDown="0" showInputMessage="0" showErrorMessage="1" allowBlank="0" errorTitle="Categoria inválida" error="Selecione um valor da lista." type="list" errorStyle="stop">
      <formula1>'Premissas'!$H$2:$H$13</formula1>
    </dataValidation>
    <dataValidation sqref="E2:E201" showDropDown="0" showInputMessage="0" showErrorMessage="1" allowBlank="0" errorTitle="Descrição inválida" error="Informe uma descrição com até 100 caracteres." type="textLength" errorStyle="stop" operator="lessThanOrEqual">
      <formula1>100</formula1>
    </dataValidation>
    <dataValidation sqref="F2:G201" showDropDown="0" showInputMessage="0" showErrorMessage="1" allowBlank="0" errorTitle="Valor inválido" error="Informe um número maior ou igual a zero ou deixe a célula vazia." type="custom" errorStyle="stop">
      <formula1>OR(F2="",AND(ISNUMBER(F2),F2&gt;=0))</formula1>
    </dataValidation>
    <dataValidation sqref="H2:H201" showDropDown="0" showInputMessage="0" showErrorMessage="1" allowBlank="0" errorTitle="Situação inválida" error="Selecione um valor da lista." type="list" errorStyle="stop">
      <formula1>'Premissas'!$F$2:$F$5</formula1>
    </dataValidation>
    <dataValidation sqref="J2:J201" showDropDown="0" showInputMessage="0" showErrorMessage="1" allowBlank="0" errorTitle="Observação inválida" error="Informe uma observação com até 200 caracteres." type="textLength" errorStyle="stop" operator="lessThanOrEqual">
      <formula1>200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2F7D5B"/>
    <outlinePr summaryBelow="1" summaryRight="1"/>
    <pageSetUpPr/>
  </sheetPr>
  <dimension ref="A1:Q28"/>
  <sheetViews>
    <sheetView showGridLines="0" zoomScale="7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7" customWidth="1" min="3" max="3"/>
    <col width="17" customWidth="1" min="4" max="4"/>
    <col width="17" customWidth="1" min="5" max="5"/>
    <col width="18" customWidth="1" min="6" max="6"/>
    <col width="18" customWidth="1" min="7" max="7"/>
    <col width="18" customWidth="1" min="8" max="8"/>
    <col width="17" customWidth="1" min="9" max="9"/>
    <col width="16" customWidth="1" min="10" max="10"/>
    <col width="16" customWidth="1" min="11" max="11"/>
    <col width="40" customWidth="1" min="12" max="12"/>
    <col width="16" customWidth="1" min="13" max="13"/>
    <col hidden="1" width="13" customWidth="1" min="15" max="15"/>
    <col hidden="1" width="13" customWidth="1" min="16" max="16"/>
    <col hidden="1" width="13" customWidth="1" min="17" max="17"/>
  </cols>
  <sheetData>
    <row r="1" ht="25" customHeight="1">
      <c r="A1" s="1" t="inlineStr">
        <is>
          <t>Fluxo mensal projetado e realizado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9" t="n"/>
    </row>
    <row r="2">
      <c r="A2" s="5" t="inlineStr">
        <is>
          <t>Saldo inicial</t>
        </is>
      </c>
      <c r="B2" s="35">
        <f>Premissas!$B$2</f>
        <v/>
      </c>
      <c r="C2" s="5" t="inlineStr">
        <is>
          <t>Menor saldo projetado</t>
        </is>
      </c>
      <c r="D2" s="35">
        <f>IF(COUNT($E$5:$E$28)=0,"",MIN($E$5:$E$28))</f>
        <v/>
      </c>
      <c r="E2" s="5" t="inlineStr">
        <is>
          <t>Meses abaixo do caixa mínimo</t>
        </is>
      </c>
      <c r="F2" s="19">
        <f>COUNTIFS($E$5:$E$28,"&lt;&gt;",$E$5:$E$28,"&lt;"&amp;Premissas!$B$5)</f>
        <v/>
      </c>
      <c r="G2" s="5" t="inlineStr">
        <is>
          <t>Resultado previsto do período</t>
        </is>
      </c>
      <c r="H2" s="35">
        <f>IF(COUNT($D$5:$D$28)=0,"",SUM($D$5:$D$28))</f>
        <v/>
      </c>
    </row>
    <row r="3"/>
    <row r="4" ht="38" customHeight="1">
      <c r="A4" s="5" t="inlineStr">
        <is>
          <t>Competência</t>
        </is>
      </c>
      <c r="B4" s="5" t="inlineStr">
        <is>
          <t>Entradas previstas</t>
        </is>
      </c>
      <c r="C4" s="5" t="inlineStr">
        <is>
          <t>Saídas previstas</t>
        </is>
      </c>
      <c r="D4" s="5" t="inlineStr">
        <is>
          <t>Resultado previsto</t>
        </is>
      </c>
      <c r="E4" s="5" t="inlineStr">
        <is>
          <t>Saldo projetado</t>
        </is>
      </c>
      <c r="F4" s="5" t="inlineStr">
        <is>
          <t>Entradas realizadas</t>
        </is>
      </c>
      <c r="G4" s="5" t="inlineStr">
        <is>
          <t>Saídas realizadas</t>
        </is>
      </c>
      <c r="H4" s="5" t="inlineStr">
        <is>
          <t>Resultado realizado</t>
        </is>
      </c>
      <c r="I4" s="5" t="inlineStr">
        <is>
          <t>Saldo realizado</t>
        </is>
      </c>
      <c r="J4" s="5" t="inlineStr">
        <is>
          <t>Desvio das saídas</t>
        </is>
      </c>
      <c r="K4" s="5" t="inlineStr">
        <is>
          <t>Lançamentos válidos</t>
        </is>
      </c>
      <c r="L4" s="5" t="inlineStr">
        <is>
          <t>Alerta</t>
        </is>
      </c>
      <c r="M4" s="5" t="inlineStr">
        <is>
          <t>Caixa mínimo</t>
        </is>
      </c>
      <c r="O4" t="inlineStr">
        <is>
          <t>Competência</t>
        </is>
      </c>
      <c r="P4" t="inlineStr">
        <is>
          <t>Saldo projetado</t>
        </is>
      </c>
      <c r="Q4" t="inlineStr">
        <is>
          <t>Caixa mínimo</t>
        </is>
      </c>
    </row>
    <row r="5" ht="34" customHeight="1">
      <c r="A5" s="36">
        <f>IF(ROWS($A$5:A5)&lt;=Premissas!$B$4,EDATE(Premissas!$B$3,ROWS($A$5:A5)-1),"")</f>
        <v/>
      </c>
      <c r="B5" s="34">
        <f>IF(OR($A5="",$K5=0),"",SUMIFS('Lançamentos'!$F$2:$F$201,'Lançamentos'!$B$2:$B$201,$A5,'Lançamentos'!$C$2:$C$201,"Entrada",'Lançamentos'!$H$2:$H$201,"Previsto")+SUMIFS('Lançamentos'!$F$2:$F$201,'Lançamentos'!$B$2:$B$201,$A5,'Lançamentos'!$C$2:$C$201,"Entrada",'Lançamentos'!$H$2:$H$201,"Parcial")+SUMIFS('Lançamentos'!$F$2:$F$201,'Lançamentos'!$B$2:$B$201,$A5,'Lançamentos'!$C$2:$C$201,"Entrada",'Lançamentos'!$H$2:$H$201,"Realizado"))</f>
        <v/>
      </c>
      <c r="C5" s="34">
        <f>IF(OR($A5="",$K5=0),"",SUMIFS('Lançamentos'!$F$2:$F$201,'Lançamentos'!$B$2:$B$201,$A5,'Lançamentos'!$C$2:$C$201,"Saída",'Lançamentos'!$H$2:$H$201,"Previsto")+SUMIFS('Lançamentos'!$F$2:$F$201,'Lançamentos'!$B$2:$B$201,$A5,'Lançamentos'!$C$2:$C$201,"Saída",'Lançamentos'!$H$2:$H$201,"Parcial")+SUMIFS('Lançamentos'!$F$2:$F$201,'Lançamentos'!$B$2:$B$201,$A5,'Lançamentos'!$C$2:$C$201,"Saída",'Lançamentos'!$H$2:$H$201,"Realizado"))</f>
        <v/>
      </c>
      <c r="D5" s="34">
        <f>IF(OR($B5="",$C5=""),"",$B5-$C5)</f>
        <v/>
      </c>
      <c r="E5" s="34">
        <f>IF($D5="","",Premissas!$B$2+SUM($D$5:D5))</f>
        <v/>
      </c>
      <c r="F5" s="34">
        <f>IF($A5="","",IF(COUNTIFS('Lançamentos'!$B$2:$B$201,$A5,'Lançamentos'!$C$2:$C$201,"Entrada",'Lançamentos'!$H$2:$H$201,"Parcial")+COUNTIFS('Lançamentos'!$B$2:$B$201,$A5,'Lançamentos'!$C$2:$C$201,"Entrada",'Lançamentos'!$H$2:$H$201,"Realizado")=0,"",SUMIFS('Lançamentos'!$G$2:$G$201,'Lançamentos'!$B$2:$B$201,$A5,'Lançamentos'!$C$2:$C$201,"Entrada",'Lançamentos'!$H$2:$H$201,"Parcial")+SUMIFS('Lançamentos'!$G$2:$G$201,'Lançamentos'!$B$2:$B$201,$A5,'Lançamentos'!$C$2:$C$201,"Entrada",'Lançamentos'!$H$2:$H$201,"Realizado")))</f>
        <v/>
      </c>
      <c r="G5" s="34">
        <f>IF($A5="","",IF(COUNTIFS('Lançamentos'!$B$2:$B$201,$A5,'Lançamentos'!$C$2:$C$201,"Saída",'Lançamentos'!$H$2:$H$201,"Parcial")+COUNTIFS('Lançamentos'!$B$2:$B$201,$A5,'Lançamentos'!$C$2:$C$201,"Saída",'Lançamentos'!$H$2:$H$201,"Realizado")=0,"",SUMIFS('Lançamentos'!$G$2:$G$201,'Lançamentos'!$B$2:$B$201,$A5,'Lançamentos'!$C$2:$C$201,"Saída",'Lançamentos'!$H$2:$H$201,"Parcial")+SUMIFS('Lançamentos'!$G$2:$G$201,'Lançamentos'!$B$2:$B$201,$A5,'Lançamentos'!$C$2:$C$201,"Saída",'Lançamentos'!$H$2:$H$201,"Realizado")))</f>
        <v/>
      </c>
      <c r="H5" s="34">
        <f>IF(AND($F5="",$G5=""),"",IF($F5="",0,$F5)-IF($G5="",0,$G5))</f>
        <v/>
      </c>
      <c r="I5" s="34">
        <f>IF(OR($A5="",$A5&gt;EOMONTH(Premissas!$B$7,-1)+1,COUNT($H$5:H5)=0),"",Premissas!$B$2+SUM($H$5:H5))</f>
        <v/>
      </c>
      <c r="J5" s="21">
        <f>IFERROR(IF($A5="","",IF(OR(EOMONTH($A5,0)&gt;Premissas!$B$7,$C5=0,$G5=""),"",($G5-$C5)/$C5)),"")</f>
        <v/>
      </c>
      <c r="K5" s="22">
        <f>IF($A5="","",COUNTIFS('Lançamentos'!$B$2:$B$201,$A5,'Lançamentos'!$H$2:$H$201,"Previsto")+COUNTIFS('Lançamentos'!$B$2:$B$201,$A5,'Lançamentos'!$H$2:$H$201,"Parcial")+COUNTIFS('Lançamentos'!$B$2:$B$201,$A5,'Lançamentos'!$H$2:$H$201,"Realizado"))</f>
        <v/>
      </c>
      <c r="L5" s="3">
        <f>IF($A5="","",IF($K5=0,"PREENCHER: sem lançamentos previstos",IF($E5&lt;0,"CRÍTICO: saldo projetado negativo",IF($E5&lt;Premissas!$B$5,"ATENÇÃO: abaixo do caixa mínimo",IF(AND($J5&lt;&gt;"",$J5&gt;Premissas!$B$6),"ATENÇÃO: saídas acima do previsto",IF($D5&lt;0,"MONITORAR: resultado mensal negativo","OK"))))))</f>
        <v/>
      </c>
      <c r="M5" s="34">
        <f>IF(OR($A5="",$K5=0),"",Premissas!$B$5)</f>
        <v/>
      </c>
      <c r="O5" s="37">
        <f>IFERROR(IF($A5="","",$A5),"")</f>
        <v/>
      </c>
      <c r="P5" s="38">
        <f>IFERROR(IF($E5="","",$E5),"")</f>
        <v/>
      </c>
      <c r="Q5" s="38">
        <f>IFERROR(IF($M5="","",$M5),"")</f>
        <v/>
      </c>
    </row>
    <row r="6" ht="34" customHeight="1">
      <c r="A6" s="39">
        <f>IF(ROWS($A$5:A6)&lt;=Premissas!$B$4,EDATE(Premissas!$B$3,ROWS($A$5:A6)-1),"")</f>
        <v/>
      </c>
      <c r="B6" s="33">
        <f>IF(OR($A6="",$K6=0),"",SUMIFS('Lançamentos'!$F$2:$F$201,'Lançamentos'!$B$2:$B$201,$A6,'Lançamentos'!$C$2:$C$201,"Entrada",'Lançamentos'!$H$2:$H$201,"Previsto")+SUMIFS('Lançamentos'!$F$2:$F$201,'Lançamentos'!$B$2:$B$201,$A6,'Lançamentos'!$C$2:$C$201,"Entrada",'Lançamentos'!$H$2:$H$201,"Parcial")+SUMIFS('Lançamentos'!$F$2:$F$201,'Lançamentos'!$B$2:$B$201,$A6,'Lançamentos'!$C$2:$C$201,"Entrada",'Lançamentos'!$H$2:$H$201,"Realizado"))</f>
        <v/>
      </c>
      <c r="C6" s="33">
        <f>IF(OR($A6="",$K6=0),"",SUMIFS('Lançamentos'!$F$2:$F$201,'Lançamentos'!$B$2:$B$201,$A6,'Lançamentos'!$C$2:$C$201,"Saída",'Lançamentos'!$H$2:$H$201,"Previsto")+SUMIFS('Lançamentos'!$F$2:$F$201,'Lançamentos'!$B$2:$B$201,$A6,'Lançamentos'!$C$2:$C$201,"Saída",'Lançamentos'!$H$2:$H$201,"Parcial")+SUMIFS('Lançamentos'!$F$2:$F$201,'Lançamentos'!$B$2:$B$201,$A6,'Lançamentos'!$C$2:$C$201,"Saída",'Lançamentos'!$H$2:$H$201,"Realizado"))</f>
        <v/>
      </c>
      <c r="D6" s="33">
        <f>IF(OR($B6="",$C6=""),"",$B6-$C6)</f>
        <v/>
      </c>
      <c r="E6" s="33">
        <f>IF($D6="","",Premissas!$B$2+SUM($D$5:D6))</f>
        <v/>
      </c>
      <c r="F6" s="33">
        <f>IF($A6="","",IF(COUNTIFS('Lançamentos'!$B$2:$B$201,$A6,'Lançamentos'!$C$2:$C$201,"Entrada",'Lançamentos'!$H$2:$H$201,"Parcial")+COUNTIFS('Lançamentos'!$B$2:$B$201,$A6,'Lançamentos'!$C$2:$C$201,"Entrada",'Lançamentos'!$H$2:$H$201,"Realizado")=0,"",SUMIFS('Lançamentos'!$G$2:$G$201,'Lançamentos'!$B$2:$B$201,$A6,'Lançamentos'!$C$2:$C$201,"Entrada",'Lançamentos'!$H$2:$H$201,"Parcial")+SUMIFS('Lançamentos'!$G$2:$G$201,'Lançamentos'!$B$2:$B$201,$A6,'Lançamentos'!$C$2:$C$201,"Entrada",'Lançamentos'!$H$2:$H$201,"Realizado")))</f>
        <v/>
      </c>
      <c r="G6" s="33">
        <f>IF($A6="","",IF(COUNTIFS('Lançamentos'!$B$2:$B$201,$A6,'Lançamentos'!$C$2:$C$201,"Saída",'Lançamentos'!$H$2:$H$201,"Parcial")+COUNTIFS('Lançamentos'!$B$2:$B$201,$A6,'Lançamentos'!$C$2:$C$201,"Saída",'Lançamentos'!$H$2:$H$201,"Realizado")=0,"",SUMIFS('Lançamentos'!$G$2:$G$201,'Lançamentos'!$B$2:$B$201,$A6,'Lançamentos'!$C$2:$C$201,"Saída",'Lançamentos'!$H$2:$H$201,"Parcial")+SUMIFS('Lançamentos'!$G$2:$G$201,'Lançamentos'!$B$2:$B$201,$A6,'Lançamentos'!$C$2:$C$201,"Saída",'Lançamentos'!$H$2:$H$201,"Realizado")))</f>
        <v/>
      </c>
      <c r="H6" s="33">
        <f>IF(AND($F6="",$G6=""),"",IF($F6="",0,$F6)-IF($G6="",0,$G6))</f>
        <v/>
      </c>
      <c r="I6" s="33">
        <f>IF(OR($A6="",$A6&gt;EOMONTH(Premissas!$B$7,-1)+1,COUNT($H$5:H6)=0),"",Premissas!$B$2+SUM($H$5:H6))</f>
        <v/>
      </c>
      <c r="J6" s="26">
        <f>IFERROR(IF($A6="","",IF(OR(EOMONTH($A6,0)&gt;Premissas!$B$7,$C6=0,$G6=""),"",($G6-$C6)/$C6)),"")</f>
        <v/>
      </c>
      <c r="K6" s="27">
        <f>IF($A6="","",COUNTIFS('Lançamentos'!$B$2:$B$201,$A6,'Lançamentos'!$H$2:$H$201,"Previsto")+COUNTIFS('Lançamentos'!$B$2:$B$201,$A6,'Lançamentos'!$H$2:$H$201,"Parcial")+COUNTIFS('Lançamentos'!$B$2:$B$201,$A6,'Lançamentos'!$H$2:$H$201,"Realizado"))</f>
        <v/>
      </c>
      <c r="L6" s="4">
        <f>IF($A6="","",IF($K6=0,"PREENCHER: sem lançamentos previstos",IF($E6&lt;0,"CRÍTICO: saldo projetado negativo",IF($E6&lt;Premissas!$B$5,"ATENÇÃO: abaixo do caixa mínimo",IF(AND($J6&lt;&gt;"",$J6&gt;Premissas!$B$6),"ATENÇÃO: saídas acima do previsto",IF($D6&lt;0,"MONITORAR: resultado mensal negativo","OK"))))))</f>
        <v/>
      </c>
      <c r="M6" s="33">
        <f>IF(OR($A6="",$K6=0),"",Premissas!$B$5)</f>
        <v/>
      </c>
      <c r="O6" s="37">
        <f>IFERROR(IF($A6="","",$A6),"")</f>
        <v/>
      </c>
      <c r="P6" s="38">
        <f>IFERROR(IF($E6="","",$E6),"")</f>
        <v/>
      </c>
      <c r="Q6" s="38">
        <f>IFERROR(IF($M6="","",$M6),"")</f>
        <v/>
      </c>
    </row>
    <row r="7" ht="34" customHeight="1">
      <c r="A7" s="36">
        <f>IF(ROWS($A$5:A7)&lt;=Premissas!$B$4,EDATE(Premissas!$B$3,ROWS($A$5:A7)-1),"")</f>
        <v/>
      </c>
      <c r="B7" s="34">
        <f>IF(OR($A7="",$K7=0),"",SUMIFS('Lançamentos'!$F$2:$F$201,'Lançamentos'!$B$2:$B$201,$A7,'Lançamentos'!$C$2:$C$201,"Entrada",'Lançamentos'!$H$2:$H$201,"Previsto")+SUMIFS('Lançamentos'!$F$2:$F$201,'Lançamentos'!$B$2:$B$201,$A7,'Lançamentos'!$C$2:$C$201,"Entrada",'Lançamentos'!$H$2:$H$201,"Parcial")+SUMIFS('Lançamentos'!$F$2:$F$201,'Lançamentos'!$B$2:$B$201,$A7,'Lançamentos'!$C$2:$C$201,"Entrada",'Lançamentos'!$H$2:$H$201,"Realizado"))</f>
        <v/>
      </c>
      <c r="C7" s="34">
        <f>IF(OR($A7="",$K7=0),"",SUMIFS('Lançamentos'!$F$2:$F$201,'Lançamentos'!$B$2:$B$201,$A7,'Lançamentos'!$C$2:$C$201,"Saída",'Lançamentos'!$H$2:$H$201,"Previsto")+SUMIFS('Lançamentos'!$F$2:$F$201,'Lançamentos'!$B$2:$B$201,$A7,'Lançamentos'!$C$2:$C$201,"Saída",'Lançamentos'!$H$2:$H$201,"Parcial")+SUMIFS('Lançamentos'!$F$2:$F$201,'Lançamentos'!$B$2:$B$201,$A7,'Lançamentos'!$C$2:$C$201,"Saída",'Lançamentos'!$H$2:$H$201,"Realizado"))</f>
        <v/>
      </c>
      <c r="D7" s="34">
        <f>IF(OR($B7="",$C7=""),"",$B7-$C7)</f>
        <v/>
      </c>
      <c r="E7" s="34">
        <f>IF($D7="","",Premissas!$B$2+SUM($D$5:D7))</f>
        <v/>
      </c>
      <c r="F7" s="34">
        <f>IF($A7="","",IF(COUNTIFS('Lançamentos'!$B$2:$B$201,$A7,'Lançamentos'!$C$2:$C$201,"Entrada",'Lançamentos'!$H$2:$H$201,"Parcial")+COUNTIFS('Lançamentos'!$B$2:$B$201,$A7,'Lançamentos'!$C$2:$C$201,"Entrada",'Lançamentos'!$H$2:$H$201,"Realizado")=0,"",SUMIFS('Lançamentos'!$G$2:$G$201,'Lançamentos'!$B$2:$B$201,$A7,'Lançamentos'!$C$2:$C$201,"Entrada",'Lançamentos'!$H$2:$H$201,"Parcial")+SUMIFS('Lançamentos'!$G$2:$G$201,'Lançamentos'!$B$2:$B$201,$A7,'Lançamentos'!$C$2:$C$201,"Entrada",'Lançamentos'!$H$2:$H$201,"Realizado")))</f>
        <v/>
      </c>
      <c r="G7" s="34">
        <f>IF($A7="","",IF(COUNTIFS('Lançamentos'!$B$2:$B$201,$A7,'Lançamentos'!$C$2:$C$201,"Saída",'Lançamentos'!$H$2:$H$201,"Parcial")+COUNTIFS('Lançamentos'!$B$2:$B$201,$A7,'Lançamentos'!$C$2:$C$201,"Saída",'Lançamentos'!$H$2:$H$201,"Realizado")=0,"",SUMIFS('Lançamentos'!$G$2:$G$201,'Lançamentos'!$B$2:$B$201,$A7,'Lançamentos'!$C$2:$C$201,"Saída",'Lançamentos'!$H$2:$H$201,"Parcial")+SUMIFS('Lançamentos'!$G$2:$G$201,'Lançamentos'!$B$2:$B$201,$A7,'Lançamentos'!$C$2:$C$201,"Saída",'Lançamentos'!$H$2:$H$201,"Realizado")))</f>
        <v/>
      </c>
      <c r="H7" s="34">
        <f>IF(AND($F7="",$G7=""),"",IF($F7="",0,$F7)-IF($G7="",0,$G7))</f>
        <v/>
      </c>
      <c r="I7" s="34">
        <f>IF(OR($A7="",$A7&gt;EOMONTH(Premissas!$B$7,-1)+1,COUNT($H$5:H7)=0),"",Premissas!$B$2+SUM($H$5:H7))</f>
        <v/>
      </c>
      <c r="J7" s="21">
        <f>IFERROR(IF($A7="","",IF(OR(EOMONTH($A7,0)&gt;Premissas!$B$7,$C7=0,$G7=""),"",($G7-$C7)/$C7)),"")</f>
        <v/>
      </c>
      <c r="K7" s="22">
        <f>IF($A7="","",COUNTIFS('Lançamentos'!$B$2:$B$201,$A7,'Lançamentos'!$H$2:$H$201,"Previsto")+COUNTIFS('Lançamentos'!$B$2:$B$201,$A7,'Lançamentos'!$H$2:$H$201,"Parcial")+COUNTIFS('Lançamentos'!$B$2:$B$201,$A7,'Lançamentos'!$H$2:$H$201,"Realizado"))</f>
        <v/>
      </c>
      <c r="L7" s="3">
        <f>IF($A7="","",IF($K7=0,"PREENCHER: sem lançamentos previstos",IF($E7&lt;0,"CRÍTICO: saldo projetado negativo",IF($E7&lt;Premissas!$B$5,"ATENÇÃO: abaixo do caixa mínimo",IF(AND($J7&lt;&gt;"",$J7&gt;Premissas!$B$6),"ATENÇÃO: saídas acima do previsto",IF($D7&lt;0,"MONITORAR: resultado mensal negativo","OK"))))))</f>
        <v/>
      </c>
      <c r="M7" s="34">
        <f>IF(OR($A7="",$K7=0),"",Premissas!$B$5)</f>
        <v/>
      </c>
      <c r="O7" s="37">
        <f>IFERROR(IF($A7="","",$A7),"")</f>
        <v/>
      </c>
      <c r="P7" s="38">
        <f>IFERROR(IF($E7="","",$E7),"")</f>
        <v/>
      </c>
      <c r="Q7" s="38">
        <f>IFERROR(IF($M7="","",$M7),"")</f>
        <v/>
      </c>
    </row>
    <row r="8" ht="34" customHeight="1">
      <c r="A8" s="39">
        <f>IF(ROWS($A$5:A8)&lt;=Premissas!$B$4,EDATE(Premissas!$B$3,ROWS($A$5:A8)-1),"")</f>
        <v/>
      </c>
      <c r="B8" s="33">
        <f>IF(OR($A8="",$K8=0),"",SUMIFS('Lançamentos'!$F$2:$F$201,'Lançamentos'!$B$2:$B$201,$A8,'Lançamentos'!$C$2:$C$201,"Entrada",'Lançamentos'!$H$2:$H$201,"Previsto")+SUMIFS('Lançamentos'!$F$2:$F$201,'Lançamentos'!$B$2:$B$201,$A8,'Lançamentos'!$C$2:$C$201,"Entrada",'Lançamentos'!$H$2:$H$201,"Parcial")+SUMIFS('Lançamentos'!$F$2:$F$201,'Lançamentos'!$B$2:$B$201,$A8,'Lançamentos'!$C$2:$C$201,"Entrada",'Lançamentos'!$H$2:$H$201,"Realizado"))</f>
        <v/>
      </c>
      <c r="C8" s="33">
        <f>IF(OR($A8="",$K8=0),"",SUMIFS('Lançamentos'!$F$2:$F$201,'Lançamentos'!$B$2:$B$201,$A8,'Lançamentos'!$C$2:$C$201,"Saída",'Lançamentos'!$H$2:$H$201,"Previsto")+SUMIFS('Lançamentos'!$F$2:$F$201,'Lançamentos'!$B$2:$B$201,$A8,'Lançamentos'!$C$2:$C$201,"Saída",'Lançamentos'!$H$2:$H$201,"Parcial")+SUMIFS('Lançamentos'!$F$2:$F$201,'Lançamentos'!$B$2:$B$201,$A8,'Lançamentos'!$C$2:$C$201,"Saída",'Lançamentos'!$H$2:$H$201,"Realizado"))</f>
        <v/>
      </c>
      <c r="D8" s="33">
        <f>IF(OR($B8="",$C8=""),"",$B8-$C8)</f>
        <v/>
      </c>
      <c r="E8" s="33">
        <f>IF($D8="","",Premissas!$B$2+SUM($D$5:D8))</f>
        <v/>
      </c>
      <c r="F8" s="33">
        <f>IF($A8="","",IF(COUNTIFS('Lançamentos'!$B$2:$B$201,$A8,'Lançamentos'!$C$2:$C$201,"Entrada",'Lançamentos'!$H$2:$H$201,"Parcial")+COUNTIFS('Lançamentos'!$B$2:$B$201,$A8,'Lançamentos'!$C$2:$C$201,"Entrada",'Lançamentos'!$H$2:$H$201,"Realizado")=0,"",SUMIFS('Lançamentos'!$G$2:$G$201,'Lançamentos'!$B$2:$B$201,$A8,'Lançamentos'!$C$2:$C$201,"Entrada",'Lançamentos'!$H$2:$H$201,"Parcial")+SUMIFS('Lançamentos'!$G$2:$G$201,'Lançamentos'!$B$2:$B$201,$A8,'Lançamentos'!$C$2:$C$201,"Entrada",'Lançamentos'!$H$2:$H$201,"Realizado")))</f>
        <v/>
      </c>
      <c r="G8" s="33">
        <f>IF($A8="","",IF(COUNTIFS('Lançamentos'!$B$2:$B$201,$A8,'Lançamentos'!$C$2:$C$201,"Saída",'Lançamentos'!$H$2:$H$201,"Parcial")+COUNTIFS('Lançamentos'!$B$2:$B$201,$A8,'Lançamentos'!$C$2:$C$201,"Saída",'Lançamentos'!$H$2:$H$201,"Realizado")=0,"",SUMIFS('Lançamentos'!$G$2:$G$201,'Lançamentos'!$B$2:$B$201,$A8,'Lançamentos'!$C$2:$C$201,"Saída",'Lançamentos'!$H$2:$H$201,"Parcial")+SUMIFS('Lançamentos'!$G$2:$G$201,'Lançamentos'!$B$2:$B$201,$A8,'Lançamentos'!$C$2:$C$201,"Saída",'Lançamentos'!$H$2:$H$201,"Realizado")))</f>
        <v/>
      </c>
      <c r="H8" s="33">
        <f>IF(AND($F8="",$G8=""),"",IF($F8="",0,$F8)-IF($G8="",0,$G8))</f>
        <v/>
      </c>
      <c r="I8" s="33">
        <f>IF(OR($A8="",$A8&gt;EOMONTH(Premissas!$B$7,-1)+1,COUNT($H$5:H8)=0),"",Premissas!$B$2+SUM($H$5:H8))</f>
        <v/>
      </c>
      <c r="J8" s="26">
        <f>IFERROR(IF($A8="","",IF(OR(EOMONTH($A8,0)&gt;Premissas!$B$7,$C8=0,$G8=""),"",($G8-$C8)/$C8)),"")</f>
        <v/>
      </c>
      <c r="K8" s="27">
        <f>IF($A8="","",COUNTIFS('Lançamentos'!$B$2:$B$201,$A8,'Lançamentos'!$H$2:$H$201,"Previsto")+COUNTIFS('Lançamentos'!$B$2:$B$201,$A8,'Lançamentos'!$H$2:$H$201,"Parcial")+COUNTIFS('Lançamentos'!$B$2:$B$201,$A8,'Lançamentos'!$H$2:$H$201,"Realizado"))</f>
        <v/>
      </c>
      <c r="L8" s="4">
        <f>IF($A8="","",IF($K8=0,"PREENCHER: sem lançamentos previstos",IF($E8&lt;0,"CRÍTICO: saldo projetado negativo",IF($E8&lt;Premissas!$B$5,"ATENÇÃO: abaixo do caixa mínimo",IF(AND($J8&lt;&gt;"",$J8&gt;Premissas!$B$6),"ATENÇÃO: saídas acima do previsto",IF($D8&lt;0,"MONITORAR: resultado mensal negativo","OK"))))))</f>
        <v/>
      </c>
      <c r="M8" s="33">
        <f>IF(OR($A8="",$K8=0),"",Premissas!$B$5)</f>
        <v/>
      </c>
      <c r="O8" s="37">
        <f>IFERROR(IF($A8="","",$A8),"")</f>
        <v/>
      </c>
      <c r="P8" s="38">
        <f>IFERROR(IF($E8="","",$E8),"")</f>
        <v/>
      </c>
      <c r="Q8" s="38">
        <f>IFERROR(IF($M8="","",$M8),"")</f>
        <v/>
      </c>
    </row>
    <row r="9" ht="34" customHeight="1">
      <c r="A9" s="36">
        <f>IF(ROWS($A$5:A9)&lt;=Premissas!$B$4,EDATE(Premissas!$B$3,ROWS($A$5:A9)-1),"")</f>
        <v/>
      </c>
      <c r="B9" s="34">
        <f>IF(OR($A9="",$K9=0),"",SUMIFS('Lançamentos'!$F$2:$F$201,'Lançamentos'!$B$2:$B$201,$A9,'Lançamentos'!$C$2:$C$201,"Entrada",'Lançamentos'!$H$2:$H$201,"Previsto")+SUMIFS('Lançamentos'!$F$2:$F$201,'Lançamentos'!$B$2:$B$201,$A9,'Lançamentos'!$C$2:$C$201,"Entrada",'Lançamentos'!$H$2:$H$201,"Parcial")+SUMIFS('Lançamentos'!$F$2:$F$201,'Lançamentos'!$B$2:$B$201,$A9,'Lançamentos'!$C$2:$C$201,"Entrada",'Lançamentos'!$H$2:$H$201,"Realizado"))</f>
        <v/>
      </c>
      <c r="C9" s="34">
        <f>IF(OR($A9="",$K9=0),"",SUMIFS('Lançamentos'!$F$2:$F$201,'Lançamentos'!$B$2:$B$201,$A9,'Lançamentos'!$C$2:$C$201,"Saída",'Lançamentos'!$H$2:$H$201,"Previsto")+SUMIFS('Lançamentos'!$F$2:$F$201,'Lançamentos'!$B$2:$B$201,$A9,'Lançamentos'!$C$2:$C$201,"Saída",'Lançamentos'!$H$2:$H$201,"Parcial")+SUMIFS('Lançamentos'!$F$2:$F$201,'Lançamentos'!$B$2:$B$201,$A9,'Lançamentos'!$C$2:$C$201,"Saída",'Lançamentos'!$H$2:$H$201,"Realizado"))</f>
        <v/>
      </c>
      <c r="D9" s="34">
        <f>IF(OR($B9="",$C9=""),"",$B9-$C9)</f>
        <v/>
      </c>
      <c r="E9" s="34">
        <f>IF($D9="","",Premissas!$B$2+SUM($D$5:D9))</f>
        <v/>
      </c>
      <c r="F9" s="34">
        <f>IF($A9="","",IF(COUNTIFS('Lançamentos'!$B$2:$B$201,$A9,'Lançamentos'!$C$2:$C$201,"Entrada",'Lançamentos'!$H$2:$H$201,"Parcial")+COUNTIFS('Lançamentos'!$B$2:$B$201,$A9,'Lançamentos'!$C$2:$C$201,"Entrada",'Lançamentos'!$H$2:$H$201,"Realizado")=0,"",SUMIFS('Lançamentos'!$G$2:$G$201,'Lançamentos'!$B$2:$B$201,$A9,'Lançamentos'!$C$2:$C$201,"Entrada",'Lançamentos'!$H$2:$H$201,"Parcial")+SUMIFS('Lançamentos'!$G$2:$G$201,'Lançamentos'!$B$2:$B$201,$A9,'Lançamentos'!$C$2:$C$201,"Entrada",'Lançamentos'!$H$2:$H$201,"Realizado")))</f>
        <v/>
      </c>
      <c r="G9" s="34">
        <f>IF($A9="","",IF(COUNTIFS('Lançamentos'!$B$2:$B$201,$A9,'Lançamentos'!$C$2:$C$201,"Saída",'Lançamentos'!$H$2:$H$201,"Parcial")+COUNTIFS('Lançamentos'!$B$2:$B$201,$A9,'Lançamentos'!$C$2:$C$201,"Saída",'Lançamentos'!$H$2:$H$201,"Realizado")=0,"",SUMIFS('Lançamentos'!$G$2:$G$201,'Lançamentos'!$B$2:$B$201,$A9,'Lançamentos'!$C$2:$C$201,"Saída",'Lançamentos'!$H$2:$H$201,"Parcial")+SUMIFS('Lançamentos'!$G$2:$G$201,'Lançamentos'!$B$2:$B$201,$A9,'Lançamentos'!$C$2:$C$201,"Saída",'Lançamentos'!$H$2:$H$201,"Realizado")))</f>
        <v/>
      </c>
      <c r="H9" s="34">
        <f>IF(AND($F9="",$G9=""),"",IF($F9="",0,$F9)-IF($G9="",0,$G9))</f>
        <v/>
      </c>
      <c r="I9" s="34">
        <f>IF(OR($A9="",$A9&gt;EOMONTH(Premissas!$B$7,-1)+1,COUNT($H$5:H9)=0),"",Premissas!$B$2+SUM($H$5:H9))</f>
        <v/>
      </c>
      <c r="J9" s="21">
        <f>IFERROR(IF($A9="","",IF(OR(EOMONTH($A9,0)&gt;Premissas!$B$7,$C9=0,$G9=""),"",($G9-$C9)/$C9)),"")</f>
        <v/>
      </c>
      <c r="K9" s="22">
        <f>IF($A9="","",COUNTIFS('Lançamentos'!$B$2:$B$201,$A9,'Lançamentos'!$H$2:$H$201,"Previsto")+COUNTIFS('Lançamentos'!$B$2:$B$201,$A9,'Lançamentos'!$H$2:$H$201,"Parcial")+COUNTIFS('Lançamentos'!$B$2:$B$201,$A9,'Lançamentos'!$H$2:$H$201,"Realizado"))</f>
        <v/>
      </c>
      <c r="L9" s="3">
        <f>IF($A9="","",IF($K9=0,"PREENCHER: sem lançamentos previstos",IF($E9&lt;0,"CRÍTICO: saldo projetado negativo",IF($E9&lt;Premissas!$B$5,"ATENÇÃO: abaixo do caixa mínimo",IF(AND($J9&lt;&gt;"",$J9&gt;Premissas!$B$6),"ATENÇÃO: saídas acima do previsto",IF($D9&lt;0,"MONITORAR: resultado mensal negativo","OK"))))))</f>
        <v/>
      </c>
      <c r="M9" s="34">
        <f>IF(OR($A9="",$K9=0),"",Premissas!$B$5)</f>
        <v/>
      </c>
      <c r="O9" s="37">
        <f>IFERROR(IF($A9="","",$A9),"")</f>
        <v/>
      </c>
      <c r="P9" s="38">
        <f>IFERROR(IF($E9="","",$E9),"")</f>
        <v/>
      </c>
      <c r="Q9" s="38">
        <f>IFERROR(IF($M9="","",$M9),"")</f>
        <v/>
      </c>
    </row>
    <row r="10" ht="34" customHeight="1">
      <c r="A10" s="39">
        <f>IF(ROWS($A$5:A10)&lt;=Premissas!$B$4,EDATE(Premissas!$B$3,ROWS($A$5:A10)-1),"")</f>
        <v/>
      </c>
      <c r="B10" s="33">
        <f>IF(OR($A10="",$K10=0),"",SUMIFS('Lançamentos'!$F$2:$F$201,'Lançamentos'!$B$2:$B$201,$A10,'Lançamentos'!$C$2:$C$201,"Entrada",'Lançamentos'!$H$2:$H$201,"Previsto")+SUMIFS('Lançamentos'!$F$2:$F$201,'Lançamentos'!$B$2:$B$201,$A10,'Lançamentos'!$C$2:$C$201,"Entrada",'Lançamentos'!$H$2:$H$201,"Parcial")+SUMIFS('Lançamentos'!$F$2:$F$201,'Lançamentos'!$B$2:$B$201,$A10,'Lançamentos'!$C$2:$C$201,"Entrada",'Lançamentos'!$H$2:$H$201,"Realizado"))</f>
        <v/>
      </c>
      <c r="C10" s="33">
        <f>IF(OR($A10="",$K10=0),"",SUMIFS('Lançamentos'!$F$2:$F$201,'Lançamentos'!$B$2:$B$201,$A10,'Lançamentos'!$C$2:$C$201,"Saída",'Lançamentos'!$H$2:$H$201,"Previsto")+SUMIFS('Lançamentos'!$F$2:$F$201,'Lançamentos'!$B$2:$B$201,$A10,'Lançamentos'!$C$2:$C$201,"Saída",'Lançamentos'!$H$2:$H$201,"Parcial")+SUMIFS('Lançamentos'!$F$2:$F$201,'Lançamentos'!$B$2:$B$201,$A10,'Lançamentos'!$C$2:$C$201,"Saída",'Lançamentos'!$H$2:$H$201,"Realizado"))</f>
        <v/>
      </c>
      <c r="D10" s="33">
        <f>IF(OR($B10="",$C10=""),"",$B10-$C10)</f>
        <v/>
      </c>
      <c r="E10" s="33">
        <f>IF($D10="","",Premissas!$B$2+SUM($D$5:D10))</f>
        <v/>
      </c>
      <c r="F10" s="33">
        <f>IF($A10="","",IF(COUNTIFS('Lançamentos'!$B$2:$B$201,$A10,'Lançamentos'!$C$2:$C$201,"Entrada",'Lançamentos'!$H$2:$H$201,"Parcial")+COUNTIFS('Lançamentos'!$B$2:$B$201,$A10,'Lançamentos'!$C$2:$C$201,"Entrada",'Lançamentos'!$H$2:$H$201,"Realizado")=0,"",SUMIFS('Lançamentos'!$G$2:$G$201,'Lançamentos'!$B$2:$B$201,$A10,'Lançamentos'!$C$2:$C$201,"Entrada",'Lançamentos'!$H$2:$H$201,"Parcial")+SUMIFS('Lançamentos'!$G$2:$G$201,'Lançamentos'!$B$2:$B$201,$A10,'Lançamentos'!$C$2:$C$201,"Entrada",'Lançamentos'!$H$2:$H$201,"Realizado")))</f>
        <v/>
      </c>
      <c r="G10" s="33">
        <f>IF($A10="","",IF(COUNTIFS('Lançamentos'!$B$2:$B$201,$A10,'Lançamentos'!$C$2:$C$201,"Saída",'Lançamentos'!$H$2:$H$201,"Parcial")+COUNTIFS('Lançamentos'!$B$2:$B$201,$A10,'Lançamentos'!$C$2:$C$201,"Saída",'Lançamentos'!$H$2:$H$201,"Realizado")=0,"",SUMIFS('Lançamentos'!$G$2:$G$201,'Lançamentos'!$B$2:$B$201,$A10,'Lançamentos'!$C$2:$C$201,"Saída",'Lançamentos'!$H$2:$H$201,"Parcial")+SUMIFS('Lançamentos'!$G$2:$G$201,'Lançamentos'!$B$2:$B$201,$A10,'Lançamentos'!$C$2:$C$201,"Saída",'Lançamentos'!$H$2:$H$201,"Realizado")))</f>
        <v/>
      </c>
      <c r="H10" s="33">
        <f>IF(AND($F10="",$G10=""),"",IF($F10="",0,$F10)-IF($G10="",0,$G10))</f>
        <v/>
      </c>
      <c r="I10" s="33">
        <f>IF(OR($A10="",$A10&gt;EOMONTH(Premissas!$B$7,-1)+1,COUNT($H$5:H10)=0),"",Premissas!$B$2+SUM($H$5:H10))</f>
        <v/>
      </c>
      <c r="J10" s="26">
        <f>IFERROR(IF($A10="","",IF(OR(EOMONTH($A10,0)&gt;Premissas!$B$7,$C10=0,$G10=""),"",($G10-$C10)/$C10)),"")</f>
        <v/>
      </c>
      <c r="K10" s="27">
        <f>IF($A10="","",COUNTIFS('Lançamentos'!$B$2:$B$201,$A10,'Lançamentos'!$H$2:$H$201,"Previsto")+COUNTIFS('Lançamentos'!$B$2:$B$201,$A10,'Lançamentos'!$H$2:$H$201,"Parcial")+COUNTIFS('Lançamentos'!$B$2:$B$201,$A10,'Lançamentos'!$H$2:$H$201,"Realizado"))</f>
        <v/>
      </c>
      <c r="L10" s="4">
        <f>IF($A10="","",IF($K10=0,"PREENCHER: sem lançamentos previstos",IF($E10&lt;0,"CRÍTICO: saldo projetado negativo",IF($E10&lt;Premissas!$B$5,"ATENÇÃO: abaixo do caixa mínimo",IF(AND($J10&lt;&gt;"",$J10&gt;Premissas!$B$6),"ATENÇÃO: saídas acima do previsto",IF($D10&lt;0,"MONITORAR: resultado mensal negativo","OK"))))))</f>
        <v/>
      </c>
      <c r="M10" s="33">
        <f>IF(OR($A10="",$K10=0),"",Premissas!$B$5)</f>
        <v/>
      </c>
      <c r="O10" s="37">
        <f>IFERROR(IF($A10="","",$A10),"")</f>
        <v/>
      </c>
      <c r="P10" s="38">
        <f>IFERROR(IF($E10="","",$E10),"")</f>
        <v/>
      </c>
      <c r="Q10" s="38">
        <f>IFERROR(IF($M10="","",$M10),"")</f>
        <v/>
      </c>
    </row>
    <row r="11" ht="34" customHeight="1">
      <c r="A11" s="36">
        <f>IF(ROWS($A$5:A11)&lt;=Premissas!$B$4,EDATE(Premissas!$B$3,ROWS($A$5:A11)-1),"")</f>
        <v/>
      </c>
      <c r="B11" s="34">
        <f>IF(OR($A11="",$K11=0),"",SUMIFS('Lançamentos'!$F$2:$F$201,'Lançamentos'!$B$2:$B$201,$A11,'Lançamentos'!$C$2:$C$201,"Entrada",'Lançamentos'!$H$2:$H$201,"Previsto")+SUMIFS('Lançamentos'!$F$2:$F$201,'Lançamentos'!$B$2:$B$201,$A11,'Lançamentos'!$C$2:$C$201,"Entrada",'Lançamentos'!$H$2:$H$201,"Parcial")+SUMIFS('Lançamentos'!$F$2:$F$201,'Lançamentos'!$B$2:$B$201,$A11,'Lançamentos'!$C$2:$C$201,"Entrada",'Lançamentos'!$H$2:$H$201,"Realizado"))</f>
        <v/>
      </c>
      <c r="C11" s="34">
        <f>IF(OR($A11="",$K11=0),"",SUMIFS('Lançamentos'!$F$2:$F$201,'Lançamentos'!$B$2:$B$201,$A11,'Lançamentos'!$C$2:$C$201,"Saída",'Lançamentos'!$H$2:$H$201,"Previsto")+SUMIFS('Lançamentos'!$F$2:$F$201,'Lançamentos'!$B$2:$B$201,$A11,'Lançamentos'!$C$2:$C$201,"Saída",'Lançamentos'!$H$2:$H$201,"Parcial")+SUMIFS('Lançamentos'!$F$2:$F$201,'Lançamentos'!$B$2:$B$201,$A11,'Lançamentos'!$C$2:$C$201,"Saída",'Lançamentos'!$H$2:$H$201,"Realizado"))</f>
        <v/>
      </c>
      <c r="D11" s="34">
        <f>IF(OR($B11="",$C11=""),"",$B11-$C11)</f>
        <v/>
      </c>
      <c r="E11" s="34">
        <f>IF($D11="","",Premissas!$B$2+SUM($D$5:D11))</f>
        <v/>
      </c>
      <c r="F11" s="34">
        <f>IF($A11="","",IF(COUNTIFS('Lançamentos'!$B$2:$B$201,$A11,'Lançamentos'!$C$2:$C$201,"Entrada",'Lançamentos'!$H$2:$H$201,"Parcial")+COUNTIFS('Lançamentos'!$B$2:$B$201,$A11,'Lançamentos'!$C$2:$C$201,"Entrada",'Lançamentos'!$H$2:$H$201,"Realizado")=0,"",SUMIFS('Lançamentos'!$G$2:$G$201,'Lançamentos'!$B$2:$B$201,$A11,'Lançamentos'!$C$2:$C$201,"Entrada",'Lançamentos'!$H$2:$H$201,"Parcial")+SUMIFS('Lançamentos'!$G$2:$G$201,'Lançamentos'!$B$2:$B$201,$A11,'Lançamentos'!$C$2:$C$201,"Entrada",'Lançamentos'!$H$2:$H$201,"Realizado")))</f>
        <v/>
      </c>
      <c r="G11" s="34">
        <f>IF($A11="","",IF(COUNTIFS('Lançamentos'!$B$2:$B$201,$A11,'Lançamentos'!$C$2:$C$201,"Saída",'Lançamentos'!$H$2:$H$201,"Parcial")+COUNTIFS('Lançamentos'!$B$2:$B$201,$A11,'Lançamentos'!$C$2:$C$201,"Saída",'Lançamentos'!$H$2:$H$201,"Realizado")=0,"",SUMIFS('Lançamentos'!$G$2:$G$201,'Lançamentos'!$B$2:$B$201,$A11,'Lançamentos'!$C$2:$C$201,"Saída",'Lançamentos'!$H$2:$H$201,"Parcial")+SUMIFS('Lançamentos'!$G$2:$G$201,'Lançamentos'!$B$2:$B$201,$A11,'Lançamentos'!$C$2:$C$201,"Saída",'Lançamentos'!$H$2:$H$201,"Realizado")))</f>
        <v/>
      </c>
      <c r="H11" s="34">
        <f>IF(AND($F11="",$G11=""),"",IF($F11="",0,$F11)-IF($G11="",0,$G11))</f>
        <v/>
      </c>
      <c r="I11" s="34">
        <f>IF(OR($A11="",$A11&gt;EOMONTH(Premissas!$B$7,-1)+1,COUNT($H$5:H11)=0),"",Premissas!$B$2+SUM($H$5:H11))</f>
        <v/>
      </c>
      <c r="J11" s="21">
        <f>IFERROR(IF($A11="","",IF(OR(EOMONTH($A11,0)&gt;Premissas!$B$7,$C11=0,$G11=""),"",($G11-$C11)/$C11)),"")</f>
        <v/>
      </c>
      <c r="K11" s="22">
        <f>IF($A11="","",COUNTIFS('Lançamentos'!$B$2:$B$201,$A11,'Lançamentos'!$H$2:$H$201,"Previsto")+COUNTIFS('Lançamentos'!$B$2:$B$201,$A11,'Lançamentos'!$H$2:$H$201,"Parcial")+COUNTIFS('Lançamentos'!$B$2:$B$201,$A11,'Lançamentos'!$H$2:$H$201,"Realizado"))</f>
        <v/>
      </c>
      <c r="L11" s="3">
        <f>IF($A11="","",IF($K11=0,"PREENCHER: sem lançamentos previstos",IF($E11&lt;0,"CRÍTICO: saldo projetado negativo",IF($E11&lt;Premissas!$B$5,"ATENÇÃO: abaixo do caixa mínimo",IF(AND($J11&lt;&gt;"",$J11&gt;Premissas!$B$6),"ATENÇÃO: saídas acima do previsto",IF($D11&lt;0,"MONITORAR: resultado mensal negativo","OK"))))))</f>
        <v/>
      </c>
      <c r="M11" s="34">
        <f>IF(OR($A11="",$K11=0),"",Premissas!$B$5)</f>
        <v/>
      </c>
      <c r="O11" s="37">
        <f>IFERROR(IF($A11="","",$A11),"")</f>
        <v/>
      </c>
      <c r="P11" s="38">
        <f>IFERROR(IF($E11="","",$E11),"")</f>
        <v/>
      </c>
      <c r="Q11" s="38">
        <f>IFERROR(IF($M11="","",$M11),"")</f>
        <v/>
      </c>
    </row>
    <row r="12" ht="34" customHeight="1">
      <c r="A12" s="39">
        <f>IF(ROWS($A$5:A12)&lt;=Premissas!$B$4,EDATE(Premissas!$B$3,ROWS($A$5:A12)-1),"")</f>
        <v/>
      </c>
      <c r="B12" s="33">
        <f>IF(OR($A12="",$K12=0),"",SUMIFS('Lançamentos'!$F$2:$F$201,'Lançamentos'!$B$2:$B$201,$A12,'Lançamentos'!$C$2:$C$201,"Entrada",'Lançamentos'!$H$2:$H$201,"Previsto")+SUMIFS('Lançamentos'!$F$2:$F$201,'Lançamentos'!$B$2:$B$201,$A12,'Lançamentos'!$C$2:$C$201,"Entrada",'Lançamentos'!$H$2:$H$201,"Parcial")+SUMIFS('Lançamentos'!$F$2:$F$201,'Lançamentos'!$B$2:$B$201,$A12,'Lançamentos'!$C$2:$C$201,"Entrada",'Lançamentos'!$H$2:$H$201,"Realizado"))</f>
        <v/>
      </c>
      <c r="C12" s="33">
        <f>IF(OR($A12="",$K12=0),"",SUMIFS('Lançamentos'!$F$2:$F$201,'Lançamentos'!$B$2:$B$201,$A12,'Lançamentos'!$C$2:$C$201,"Saída",'Lançamentos'!$H$2:$H$201,"Previsto")+SUMIFS('Lançamentos'!$F$2:$F$201,'Lançamentos'!$B$2:$B$201,$A12,'Lançamentos'!$C$2:$C$201,"Saída",'Lançamentos'!$H$2:$H$201,"Parcial")+SUMIFS('Lançamentos'!$F$2:$F$201,'Lançamentos'!$B$2:$B$201,$A12,'Lançamentos'!$C$2:$C$201,"Saída",'Lançamentos'!$H$2:$H$201,"Realizado"))</f>
        <v/>
      </c>
      <c r="D12" s="33">
        <f>IF(OR($B12="",$C12=""),"",$B12-$C12)</f>
        <v/>
      </c>
      <c r="E12" s="33">
        <f>IF($D12="","",Premissas!$B$2+SUM($D$5:D12))</f>
        <v/>
      </c>
      <c r="F12" s="33">
        <f>IF($A12="","",IF(COUNTIFS('Lançamentos'!$B$2:$B$201,$A12,'Lançamentos'!$C$2:$C$201,"Entrada",'Lançamentos'!$H$2:$H$201,"Parcial")+COUNTIFS('Lançamentos'!$B$2:$B$201,$A12,'Lançamentos'!$C$2:$C$201,"Entrada",'Lançamentos'!$H$2:$H$201,"Realizado")=0,"",SUMIFS('Lançamentos'!$G$2:$G$201,'Lançamentos'!$B$2:$B$201,$A12,'Lançamentos'!$C$2:$C$201,"Entrada",'Lançamentos'!$H$2:$H$201,"Parcial")+SUMIFS('Lançamentos'!$G$2:$G$201,'Lançamentos'!$B$2:$B$201,$A12,'Lançamentos'!$C$2:$C$201,"Entrada",'Lançamentos'!$H$2:$H$201,"Realizado")))</f>
        <v/>
      </c>
      <c r="G12" s="33">
        <f>IF($A12="","",IF(COUNTIFS('Lançamentos'!$B$2:$B$201,$A12,'Lançamentos'!$C$2:$C$201,"Saída",'Lançamentos'!$H$2:$H$201,"Parcial")+COUNTIFS('Lançamentos'!$B$2:$B$201,$A12,'Lançamentos'!$C$2:$C$201,"Saída",'Lançamentos'!$H$2:$H$201,"Realizado")=0,"",SUMIFS('Lançamentos'!$G$2:$G$201,'Lançamentos'!$B$2:$B$201,$A12,'Lançamentos'!$C$2:$C$201,"Saída",'Lançamentos'!$H$2:$H$201,"Parcial")+SUMIFS('Lançamentos'!$G$2:$G$201,'Lançamentos'!$B$2:$B$201,$A12,'Lançamentos'!$C$2:$C$201,"Saída",'Lançamentos'!$H$2:$H$201,"Realizado")))</f>
        <v/>
      </c>
      <c r="H12" s="33">
        <f>IF(AND($F12="",$G12=""),"",IF($F12="",0,$F12)-IF($G12="",0,$G12))</f>
        <v/>
      </c>
      <c r="I12" s="33">
        <f>IF(OR($A12="",$A12&gt;EOMONTH(Premissas!$B$7,-1)+1,COUNT($H$5:H12)=0),"",Premissas!$B$2+SUM($H$5:H12))</f>
        <v/>
      </c>
      <c r="J12" s="26">
        <f>IFERROR(IF($A12="","",IF(OR(EOMONTH($A12,0)&gt;Premissas!$B$7,$C12=0,$G12=""),"",($G12-$C12)/$C12)),"")</f>
        <v/>
      </c>
      <c r="K12" s="27">
        <f>IF($A12="","",COUNTIFS('Lançamentos'!$B$2:$B$201,$A12,'Lançamentos'!$H$2:$H$201,"Previsto")+COUNTIFS('Lançamentos'!$B$2:$B$201,$A12,'Lançamentos'!$H$2:$H$201,"Parcial")+COUNTIFS('Lançamentos'!$B$2:$B$201,$A12,'Lançamentos'!$H$2:$H$201,"Realizado"))</f>
        <v/>
      </c>
      <c r="L12" s="4">
        <f>IF($A12="","",IF($K12=0,"PREENCHER: sem lançamentos previstos",IF($E12&lt;0,"CRÍTICO: saldo projetado negativo",IF($E12&lt;Premissas!$B$5,"ATENÇÃO: abaixo do caixa mínimo",IF(AND($J12&lt;&gt;"",$J12&gt;Premissas!$B$6),"ATENÇÃO: saídas acima do previsto",IF($D12&lt;0,"MONITORAR: resultado mensal negativo","OK"))))))</f>
        <v/>
      </c>
      <c r="M12" s="33">
        <f>IF(OR($A12="",$K12=0),"",Premissas!$B$5)</f>
        <v/>
      </c>
      <c r="O12" s="37">
        <f>IFERROR(IF($A12="","",$A12),"")</f>
        <v/>
      </c>
      <c r="P12" s="38">
        <f>IFERROR(IF($E12="","",$E12),"")</f>
        <v/>
      </c>
      <c r="Q12" s="38">
        <f>IFERROR(IF($M12="","",$M12),"")</f>
        <v/>
      </c>
    </row>
    <row r="13" ht="34" customHeight="1">
      <c r="A13" s="36">
        <f>IF(ROWS($A$5:A13)&lt;=Premissas!$B$4,EDATE(Premissas!$B$3,ROWS($A$5:A13)-1),"")</f>
        <v/>
      </c>
      <c r="B13" s="34">
        <f>IF(OR($A13="",$K13=0),"",SUMIFS('Lançamentos'!$F$2:$F$201,'Lançamentos'!$B$2:$B$201,$A13,'Lançamentos'!$C$2:$C$201,"Entrada",'Lançamentos'!$H$2:$H$201,"Previsto")+SUMIFS('Lançamentos'!$F$2:$F$201,'Lançamentos'!$B$2:$B$201,$A13,'Lançamentos'!$C$2:$C$201,"Entrada",'Lançamentos'!$H$2:$H$201,"Parcial")+SUMIFS('Lançamentos'!$F$2:$F$201,'Lançamentos'!$B$2:$B$201,$A13,'Lançamentos'!$C$2:$C$201,"Entrada",'Lançamentos'!$H$2:$H$201,"Realizado"))</f>
        <v/>
      </c>
      <c r="C13" s="34">
        <f>IF(OR($A13="",$K13=0),"",SUMIFS('Lançamentos'!$F$2:$F$201,'Lançamentos'!$B$2:$B$201,$A13,'Lançamentos'!$C$2:$C$201,"Saída",'Lançamentos'!$H$2:$H$201,"Previsto")+SUMIFS('Lançamentos'!$F$2:$F$201,'Lançamentos'!$B$2:$B$201,$A13,'Lançamentos'!$C$2:$C$201,"Saída",'Lançamentos'!$H$2:$H$201,"Parcial")+SUMIFS('Lançamentos'!$F$2:$F$201,'Lançamentos'!$B$2:$B$201,$A13,'Lançamentos'!$C$2:$C$201,"Saída",'Lançamentos'!$H$2:$H$201,"Realizado"))</f>
        <v/>
      </c>
      <c r="D13" s="34">
        <f>IF(OR($B13="",$C13=""),"",$B13-$C13)</f>
        <v/>
      </c>
      <c r="E13" s="34">
        <f>IF($D13="","",Premissas!$B$2+SUM($D$5:D13))</f>
        <v/>
      </c>
      <c r="F13" s="34">
        <f>IF($A13="","",IF(COUNTIFS('Lançamentos'!$B$2:$B$201,$A13,'Lançamentos'!$C$2:$C$201,"Entrada",'Lançamentos'!$H$2:$H$201,"Parcial")+COUNTIFS('Lançamentos'!$B$2:$B$201,$A13,'Lançamentos'!$C$2:$C$201,"Entrada",'Lançamentos'!$H$2:$H$201,"Realizado")=0,"",SUMIFS('Lançamentos'!$G$2:$G$201,'Lançamentos'!$B$2:$B$201,$A13,'Lançamentos'!$C$2:$C$201,"Entrada",'Lançamentos'!$H$2:$H$201,"Parcial")+SUMIFS('Lançamentos'!$G$2:$G$201,'Lançamentos'!$B$2:$B$201,$A13,'Lançamentos'!$C$2:$C$201,"Entrada",'Lançamentos'!$H$2:$H$201,"Realizado")))</f>
        <v/>
      </c>
      <c r="G13" s="34">
        <f>IF($A13="","",IF(COUNTIFS('Lançamentos'!$B$2:$B$201,$A13,'Lançamentos'!$C$2:$C$201,"Saída",'Lançamentos'!$H$2:$H$201,"Parcial")+COUNTIFS('Lançamentos'!$B$2:$B$201,$A13,'Lançamentos'!$C$2:$C$201,"Saída",'Lançamentos'!$H$2:$H$201,"Realizado")=0,"",SUMIFS('Lançamentos'!$G$2:$G$201,'Lançamentos'!$B$2:$B$201,$A13,'Lançamentos'!$C$2:$C$201,"Saída",'Lançamentos'!$H$2:$H$201,"Parcial")+SUMIFS('Lançamentos'!$G$2:$G$201,'Lançamentos'!$B$2:$B$201,$A13,'Lançamentos'!$C$2:$C$201,"Saída",'Lançamentos'!$H$2:$H$201,"Realizado")))</f>
        <v/>
      </c>
      <c r="H13" s="34">
        <f>IF(AND($F13="",$G13=""),"",IF($F13="",0,$F13)-IF($G13="",0,$G13))</f>
        <v/>
      </c>
      <c r="I13" s="34">
        <f>IF(OR($A13="",$A13&gt;EOMONTH(Premissas!$B$7,-1)+1,COUNT($H$5:H13)=0),"",Premissas!$B$2+SUM($H$5:H13))</f>
        <v/>
      </c>
      <c r="J13" s="21">
        <f>IFERROR(IF($A13="","",IF(OR(EOMONTH($A13,0)&gt;Premissas!$B$7,$C13=0,$G13=""),"",($G13-$C13)/$C13)),"")</f>
        <v/>
      </c>
      <c r="K13" s="22">
        <f>IF($A13="","",COUNTIFS('Lançamentos'!$B$2:$B$201,$A13,'Lançamentos'!$H$2:$H$201,"Previsto")+COUNTIFS('Lançamentos'!$B$2:$B$201,$A13,'Lançamentos'!$H$2:$H$201,"Parcial")+COUNTIFS('Lançamentos'!$B$2:$B$201,$A13,'Lançamentos'!$H$2:$H$201,"Realizado"))</f>
        <v/>
      </c>
      <c r="L13" s="3">
        <f>IF($A13="","",IF($K13=0,"PREENCHER: sem lançamentos previstos",IF($E13&lt;0,"CRÍTICO: saldo projetado negativo",IF($E13&lt;Premissas!$B$5,"ATENÇÃO: abaixo do caixa mínimo",IF(AND($J13&lt;&gt;"",$J13&gt;Premissas!$B$6),"ATENÇÃO: saídas acima do previsto",IF($D13&lt;0,"MONITORAR: resultado mensal negativo","OK"))))))</f>
        <v/>
      </c>
      <c r="M13" s="34">
        <f>IF(OR($A13="",$K13=0),"",Premissas!$B$5)</f>
        <v/>
      </c>
      <c r="O13" s="37">
        <f>IFERROR(IF($A13="","",$A13),"")</f>
        <v/>
      </c>
      <c r="P13" s="38">
        <f>IFERROR(IF($E13="","",$E13),"")</f>
        <v/>
      </c>
      <c r="Q13" s="38">
        <f>IFERROR(IF($M13="","",$M13),"")</f>
        <v/>
      </c>
    </row>
    <row r="14" ht="34" customHeight="1">
      <c r="A14" s="39">
        <f>IF(ROWS($A$5:A14)&lt;=Premissas!$B$4,EDATE(Premissas!$B$3,ROWS($A$5:A14)-1),"")</f>
        <v/>
      </c>
      <c r="B14" s="33">
        <f>IF(OR($A14="",$K14=0),"",SUMIFS('Lançamentos'!$F$2:$F$201,'Lançamentos'!$B$2:$B$201,$A14,'Lançamentos'!$C$2:$C$201,"Entrada",'Lançamentos'!$H$2:$H$201,"Previsto")+SUMIFS('Lançamentos'!$F$2:$F$201,'Lançamentos'!$B$2:$B$201,$A14,'Lançamentos'!$C$2:$C$201,"Entrada",'Lançamentos'!$H$2:$H$201,"Parcial")+SUMIFS('Lançamentos'!$F$2:$F$201,'Lançamentos'!$B$2:$B$201,$A14,'Lançamentos'!$C$2:$C$201,"Entrada",'Lançamentos'!$H$2:$H$201,"Realizado"))</f>
        <v/>
      </c>
      <c r="C14" s="33">
        <f>IF(OR($A14="",$K14=0),"",SUMIFS('Lançamentos'!$F$2:$F$201,'Lançamentos'!$B$2:$B$201,$A14,'Lançamentos'!$C$2:$C$201,"Saída",'Lançamentos'!$H$2:$H$201,"Previsto")+SUMIFS('Lançamentos'!$F$2:$F$201,'Lançamentos'!$B$2:$B$201,$A14,'Lançamentos'!$C$2:$C$201,"Saída",'Lançamentos'!$H$2:$H$201,"Parcial")+SUMIFS('Lançamentos'!$F$2:$F$201,'Lançamentos'!$B$2:$B$201,$A14,'Lançamentos'!$C$2:$C$201,"Saída",'Lançamentos'!$H$2:$H$201,"Realizado"))</f>
        <v/>
      </c>
      <c r="D14" s="33">
        <f>IF(OR($B14="",$C14=""),"",$B14-$C14)</f>
        <v/>
      </c>
      <c r="E14" s="33">
        <f>IF($D14="","",Premissas!$B$2+SUM($D$5:D14))</f>
        <v/>
      </c>
      <c r="F14" s="33">
        <f>IF($A14="","",IF(COUNTIFS('Lançamentos'!$B$2:$B$201,$A14,'Lançamentos'!$C$2:$C$201,"Entrada",'Lançamentos'!$H$2:$H$201,"Parcial")+COUNTIFS('Lançamentos'!$B$2:$B$201,$A14,'Lançamentos'!$C$2:$C$201,"Entrada",'Lançamentos'!$H$2:$H$201,"Realizado")=0,"",SUMIFS('Lançamentos'!$G$2:$G$201,'Lançamentos'!$B$2:$B$201,$A14,'Lançamentos'!$C$2:$C$201,"Entrada",'Lançamentos'!$H$2:$H$201,"Parcial")+SUMIFS('Lançamentos'!$G$2:$G$201,'Lançamentos'!$B$2:$B$201,$A14,'Lançamentos'!$C$2:$C$201,"Entrada",'Lançamentos'!$H$2:$H$201,"Realizado")))</f>
        <v/>
      </c>
      <c r="G14" s="33">
        <f>IF($A14="","",IF(COUNTIFS('Lançamentos'!$B$2:$B$201,$A14,'Lançamentos'!$C$2:$C$201,"Saída",'Lançamentos'!$H$2:$H$201,"Parcial")+COUNTIFS('Lançamentos'!$B$2:$B$201,$A14,'Lançamentos'!$C$2:$C$201,"Saída",'Lançamentos'!$H$2:$H$201,"Realizado")=0,"",SUMIFS('Lançamentos'!$G$2:$G$201,'Lançamentos'!$B$2:$B$201,$A14,'Lançamentos'!$C$2:$C$201,"Saída",'Lançamentos'!$H$2:$H$201,"Parcial")+SUMIFS('Lançamentos'!$G$2:$G$201,'Lançamentos'!$B$2:$B$201,$A14,'Lançamentos'!$C$2:$C$201,"Saída",'Lançamentos'!$H$2:$H$201,"Realizado")))</f>
        <v/>
      </c>
      <c r="H14" s="33">
        <f>IF(AND($F14="",$G14=""),"",IF($F14="",0,$F14)-IF($G14="",0,$G14))</f>
        <v/>
      </c>
      <c r="I14" s="33">
        <f>IF(OR($A14="",$A14&gt;EOMONTH(Premissas!$B$7,-1)+1,COUNT($H$5:H14)=0),"",Premissas!$B$2+SUM($H$5:H14))</f>
        <v/>
      </c>
      <c r="J14" s="26">
        <f>IFERROR(IF($A14="","",IF(OR(EOMONTH($A14,0)&gt;Premissas!$B$7,$C14=0,$G14=""),"",($G14-$C14)/$C14)),"")</f>
        <v/>
      </c>
      <c r="K14" s="27">
        <f>IF($A14="","",COUNTIFS('Lançamentos'!$B$2:$B$201,$A14,'Lançamentos'!$H$2:$H$201,"Previsto")+COUNTIFS('Lançamentos'!$B$2:$B$201,$A14,'Lançamentos'!$H$2:$H$201,"Parcial")+COUNTIFS('Lançamentos'!$B$2:$B$201,$A14,'Lançamentos'!$H$2:$H$201,"Realizado"))</f>
        <v/>
      </c>
      <c r="L14" s="4">
        <f>IF($A14="","",IF($K14=0,"PREENCHER: sem lançamentos previstos",IF($E14&lt;0,"CRÍTICO: saldo projetado negativo",IF($E14&lt;Premissas!$B$5,"ATENÇÃO: abaixo do caixa mínimo",IF(AND($J14&lt;&gt;"",$J14&gt;Premissas!$B$6),"ATENÇÃO: saídas acima do previsto",IF($D14&lt;0,"MONITORAR: resultado mensal negativo","OK"))))))</f>
        <v/>
      </c>
      <c r="M14" s="33">
        <f>IF(OR($A14="",$K14=0),"",Premissas!$B$5)</f>
        <v/>
      </c>
      <c r="O14" s="37">
        <f>IFERROR(IF($A14="","",$A14),"")</f>
        <v/>
      </c>
      <c r="P14" s="38">
        <f>IFERROR(IF($E14="","",$E14),"")</f>
        <v/>
      </c>
      <c r="Q14" s="38">
        <f>IFERROR(IF($M14="","",$M14),"")</f>
        <v/>
      </c>
    </row>
    <row r="15" ht="34" customHeight="1">
      <c r="A15" s="36">
        <f>IF(ROWS($A$5:A15)&lt;=Premissas!$B$4,EDATE(Premissas!$B$3,ROWS($A$5:A15)-1),"")</f>
        <v/>
      </c>
      <c r="B15" s="34">
        <f>IF(OR($A15="",$K15=0),"",SUMIFS('Lançamentos'!$F$2:$F$201,'Lançamentos'!$B$2:$B$201,$A15,'Lançamentos'!$C$2:$C$201,"Entrada",'Lançamentos'!$H$2:$H$201,"Previsto")+SUMIFS('Lançamentos'!$F$2:$F$201,'Lançamentos'!$B$2:$B$201,$A15,'Lançamentos'!$C$2:$C$201,"Entrada",'Lançamentos'!$H$2:$H$201,"Parcial")+SUMIFS('Lançamentos'!$F$2:$F$201,'Lançamentos'!$B$2:$B$201,$A15,'Lançamentos'!$C$2:$C$201,"Entrada",'Lançamentos'!$H$2:$H$201,"Realizado"))</f>
        <v/>
      </c>
      <c r="C15" s="34">
        <f>IF(OR($A15="",$K15=0),"",SUMIFS('Lançamentos'!$F$2:$F$201,'Lançamentos'!$B$2:$B$201,$A15,'Lançamentos'!$C$2:$C$201,"Saída",'Lançamentos'!$H$2:$H$201,"Previsto")+SUMIFS('Lançamentos'!$F$2:$F$201,'Lançamentos'!$B$2:$B$201,$A15,'Lançamentos'!$C$2:$C$201,"Saída",'Lançamentos'!$H$2:$H$201,"Parcial")+SUMIFS('Lançamentos'!$F$2:$F$201,'Lançamentos'!$B$2:$B$201,$A15,'Lançamentos'!$C$2:$C$201,"Saída",'Lançamentos'!$H$2:$H$201,"Realizado"))</f>
        <v/>
      </c>
      <c r="D15" s="34">
        <f>IF(OR($B15="",$C15=""),"",$B15-$C15)</f>
        <v/>
      </c>
      <c r="E15" s="34">
        <f>IF($D15="","",Premissas!$B$2+SUM($D$5:D15))</f>
        <v/>
      </c>
      <c r="F15" s="34">
        <f>IF($A15="","",IF(COUNTIFS('Lançamentos'!$B$2:$B$201,$A15,'Lançamentos'!$C$2:$C$201,"Entrada",'Lançamentos'!$H$2:$H$201,"Parcial")+COUNTIFS('Lançamentos'!$B$2:$B$201,$A15,'Lançamentos'!$C$2:$C$201,"Entrada",'Lançamentos'!$H$2:$H$201,"Realizado")=0,"",SUMIFS('Lançamentos'!$G$2:$G$201,'Lançamentos'!$B$2:$B$201,$A15,'Lançamentos'!$C$2:$C$201,"Entrada",'Lançamentos'!$H$2:$H$201,"Parcial")+SUMIFS('Lançamentos'!$G$2:$G$201,'Lançamentos'!$B$2:$B$201,$A15,'Lançamentos'!$C$2:$C$201,"Entrada",'Lançamentos'!$H$2:$H$201,"Realizado")))</f>
        <v/>
      </c>
      <c r="G15" s="34">
        <f>IF($A15="","",IF(COUNTIFS('Lançamentos'!$B$2:$B$201,$A15,'Lançamentos'!$C$2:$C$201,"Saída",'Lançamentos'!$H$2:$H$201,"Parcial")+COUNTIFS('Lançamentos'!$B$2:$B$201,$A15,'Lançamentos'!$C$2:$C$201,"Saída",'Lançamentos'!$H$2:$H$201,"Realizado")=0,"",SUMIFS('Lançamentos'!$G$2:$G$201,'Lançamentos'!$B$2:$B$201,$A15,'Lançamentos'!$C$2:$C$201,"Saída",'Lançamentos'!$H$2:$H$201,"Parcial")+SUMIFS('Lançamentos'!$G$2:$G$201,'Lançamentos'!$B$2:$B$201,$A15,'Lançamentos'!$C$2:$C$201,"Saída",'Lançamentos'!$H$2:$H$201,"Realizado")))</f>
        <v/>
      </c>
      <c r="H15" s="34">
        <f>IF(AND($F15="",$G15=""),"",IF($F15="",0,$F15)-IF($G15="",0,$G15))</f>
        <v/>
      </c>
      <c r="I15" s="34">
        <f>IF(OR($A15="",$A15&gt;EOMONTH(Premissas!$B$7,-1)+1,COUNT($H$5:H15)=0),"",Premissas!$B$2+SUM($H$5:H15))</f>
        <v/>
      </c>
      <c r="J15" s="21">
        <f>IFERROR(IF($A15="","",IF(OR(EOMONTH($A15,0)&gt;Premissas!$B$7,$C15=0,$G15=""),"",($G15-$C15)/$C15)),"")</f>
        <v/>
      </c>
      <c r="K15" s="22">
        <f>IF($A15="","",COUNTIFS('Lançamentos'!$B$2:$B$201,$A15,'Lançamentos'!$H$2:$H$201,"Previsto")+COUNTIFS('Lançamentos'!$B$2:$B$201,$A15,'Lançamentos'!$H$2:$H$201,"Parcial")+COUNTIFS('Lançamentos'!$B$2:$B$201,$A15,'Lançamentos'!$H$2:$H$201,"Realizado"))</f>
        <v/>
      </c>
      <c r="L15" s="3">
        <f>IF($A15="","",IF($K15=0,"PREENCHER: sem lançamentos previstos",IF($E15&lt;0,"CRÍTICO: saldo projetado negativo",IF($E15&lt;Premissas!$B$5,"ATENÇÃO: abaixo do caixa mínimo",IF(AND($J15&lt;&gt;"",$J15&gt;Premissas!$B$6),"ATENÇÃO: saídas acima do previsto",IF($D15&lt;0,"MONITORAR: resultado mensal negativo","OK"))))))</f>
        <v/>
      </c>
      <c r="M15" s="34">
        <f>IF(OR($A15="",$K15=0),"",Premissas!$B$5)</f>
        <v/>
      </c>
      <c r="O15" s="37">
        <f>IFERROR(IF($A15="","",$A15),"")</f>
        <v/>
      </c>
      <c r="P15" s="38">
        <f>IFERROR(IF($E15="","",$E15),"")</f>
        <v/>
      </c>
      <c r="Q15" s="38">
        <f>IFERROR(IF($M15="","",$M15),"")</f>
        <v/>
      </c>
    </row>
    <row r="16" ht="34" customHeight="1">
      <c r="A16" s="39">
        <f>IF(ROWS($A$5:A16)&lt;=Premissas!$B$4,EDATE(Premissas!$B$3,ROWS($A$5:A16)-1),"")</f>
        <v/>
      </c>
      <c r="B16" s="33">
        <f>IF(OR($A16="",$K16=0),"",SUMIFS('Lançamentos'!$F$2:$F$201,'Lançamentos'!$B$2:$B$201,$A16,'Lançamentos'!$C$2:$C$201,"Entrada",'Lançamentos'!$H$2:$H$201,"Previsto")+SUMIFS('Lançamentos'!$F$2:$F$201,'Lançamentos'!$B$2:$B$201,$A16,'Lançamentos'!$C$2:$C$201,"Entrada",'Lançamentos'!$H$2:$H$201,"Parcial")+SUMIFS('Lançamentos'!$F$2:$F$201,'Lançamentos'!$B$2:$B$201,$A16,'Lançamentos'!$C$2:$C$201,"Entrada",'Lançamentos'!$H$2:$H$201,"Realizado"))</f>
        <v/>
      </c>
      <c r="C16" s="33">
        <f>IF(OR($A16="",$K16=0),"",SUMIFS('Lançamentos'!$F$2:$F$201,'Lançamentos'!$B$2:$B$201,$A16,'Lançamentos'!$C$2:$C$201,"Saída",'Lançamentos'!$H$2:$H$201,"Previsto")+SUMIFS('Lançamentos'!$F$2:$F$201,'Lançamentos'!$B$2:$B$201,$A16,'Lançamentos'!$C$2:$C$201,"Saída",'Lançamentos'!$H$2:$H$201,"Parcial")+SUMIFS('Lançamentos'!$F$2:$F$201,'Lançamentos'!$B$2:$B$201,$A16,'Lançamentos'!$C$2:$C$201,"Saída",'Lançamentos'!$H$2:$H$201,"Realizado"))</f>
        <v/>
      </c>
      <c r="D16" s="33">
        <f>IF(OR($B16="",$C16=""),"",$B16-$C16)</f>
        <v/>
      </c>
      <c r="E16" s="33">
        <f>IF($D16="","",Premissas!$B$2+SUM($D$5:D16))</f>
        <v/>
      </c>
      <c r="F16" s="33">
        <f>IF($A16="","",IF(COUNTIFS('Lançamentos'!$B$2:$B$201,$A16,'Lançamentos'!$C$2:$C$201,"Entrada",'Lançamentos'!$H$2:$H$201,"Parcial")+COUNTIFS('Lançamentos'!$B$2:$B$201,$A16,'Lançamentos'!$C$2:$C$201,"Entrada",'Lançamentos'!$H$2:$H$201,"Realizado")=0,"",SUMIFS('Lançamentos'!$G$2:$G$201,'Lançamentos'!$B$2:$B$201,$A16,'Lançamentos'!$C$2:$C$201,"Entrada",'Lançamentos'!$H$2:$H$201,"Parcial")+SUMIFS('Lançamentos'!$G$2:$G$201,'Lançamentos'!$B$2:$B$201,$A16,'Lançamentos'!$C$2:$C$201,"Entrada",'Lançamentos'!$H$2:$H$201,"Realizado")))</f>
        <v/>
      </c>
      <c r="G16" s="33">
        <f>IF($A16="","",IF(COUNTIFS('Lançamentos'!$B$2:$B$201,$A16,'Lançamentos'!$C$2:$C$201,"Saída",'Lançamentos'!$H$2:$H$201,"Parcial")+COUNTIFS('Lançamentos'!$B$2:$B$201,$A16,'Lançamentos'!$C$2:$C$201,"Saída",'Lançamentos'!$H$2:$H$201,"Realizado")=0,"",SUMIFS('Lançamentos'!$G$2:$G$201,'Lançamentos'!$B$2:$B$201,$A16,'Lançamentos'!$C$2:$C$201,"Saída",'Lançamentos'!$H$2:$H$201,"Parcial")+SUMIFS('Lançamentos'!$G$2:$G$201,'Lançamentos'!$B$2:$B$201,$A16,'Lançamentos'!$C$2:$C$201,"Saída",'Lançamentos'!$H$2:$H$201,"Realizado")))</f>
        <v/>
      </c>
      <c r="H16" s="33">
        <f>IF(AND($F16="",$G16=""),"",IF($F16="",0,$F16)-IF($G16="",0,$G16))</f>
        <v/>
      </c>
      <c r="I16" s="33">
        <f>IF(OR($A16="",$A16&gt;EOMONTH(Premissas!$B$7,-1)+1,COUNT($H$5:H16)=0),"",Premissas!$B$2+SUM($H$5:H16))</f>
        <v/>
      </c>
      <c r="J16" s="26">
        <f>IFERROR(IF($A16="","",IF(OR(EOMONTH($A16,0)&gt;Premissas!$B$7,$C16=0,$G16=""),"",($G16-$C16)/$C16)),"")</f>
        <v/>
      </c>
      <c r="K16" s="27">
        <f>IF($A16="","",COUNTIFS('Lançamentos'!$B$2:$B$201,$A16,'Lançamentos'!$H$2:$H$201,"Previsto")+COUNTIFS('Lançamentos'!$B$2:$B$201,$A16,'Lançamentos'!$H$2:$H$201,"Parcial")+COUNTIFS('Lançamentos'!$B$2:$B$201,$A16,'Lançamentos'!$H$2:$H$201,"Realizado"))</f>
        <v/>
      </c>
      <c r="L16" s="4">
        <f>IF($A16="","",IF($K16=0,"PREENCHER: sem lançamentos previstos",IF($E16&lt;0,"CRÍTICO: saldo projetado negativo",IF($E16&lt;Premissas!$B$5,"ATENÇÃO: abaixo do caixa mínimo",IF(AND($J16&lt;&gt;"",$J16&gt;Premissas!$B$6),"ATENÇÃO: saídas acima do previsto",IF($D16&lt;0,"MONITORAR: resultado mensal negativo","OK"))))))</f>
        <v/>
      </c>
      <c r="M16" s="33">
        <f>IF(OR($A16="",$K16=0),"",Premissas!$B$5)</f>
        <v/>
      </c>
      <c r="O16" s="37">
        <f>IFERROR(IF($A16="","",$A16),"")</f>
        <v/>
      </c>
      <c r="P16" s="38">
        <f>IFERROR(IF($E16="","",$E16),"")</f>
        <v/>
      </c>
      <c r="Q16" s="38">
        <f>IFERROR(IF($M16="","",$M16),"")</f>
        <v/>
      </c>
    </row>
    <row r="17" ht="34" customHeight="1">
      <c r="A17" s="36">
        <f>IF(ROWS($A$5:A17)&lt;=Premissas!$B$4,EDATE(Premissas!$B$3,ROWS($A$5:A17)-1),"")</f>
        <v/>
      </c>
      <c r="B17" s="34">
        <f>IF(OR($A17="",$K17=0),"",SUMIFS('Lançamentos'!$F$2:$F$201,'Lançamentos'!$B$2:$B$201,$A17,'Lançamentos'!$C$2:$C$201,"Entrada",'Lançamentos'!$H$2:$H$201,"Previsto")+SUMIFS('Lançamentos'!$F$2:$F$201,'Lançamentos'!$B$2:$B$201,$A17,'Lançamentos'!$C$2:$C$201,"Entrada",'Lançamentos'!$H$2:$H$201,"Parcial")+SUMIFS('Lançamentos'!$F$2:$F$201,'Lançamentos'!$B$2:$B$201,$A17,'Lançamentos'!$C$2:$C$201,"Entrada",'Lançamentos'!$H$2:$H$201,"Realizado"))</f>
        <v/>
      </c>
      <c r="C17" s="34">
        <f>IF(OR($A17="",$K17=0),"",SUMIFS('Lançamentos'!$F$2:$F$201,'Lançamentos'!$B$2:$B$201,$A17,'Lançamentos'!$C$2:$C$201,"Saída",'Lançamentos'!$H$2:$H$201,"Previsto")+SUMIFS('Lançamentos'!$F$2:$F$201,'Lançamentos'!$B$2:$B$201,$A17,'Lançamentos'!$C$2:$C$201,"Saída",'Lançamentos'!$H$2:$H$201,"Parcial")+SUMIFS('Lançamentos'!$F$2:$F$201,'Lançamentos'!$B$2:$B$201,$A17,'Lançamentos'!$C$2:$C$201,"Saída",'Lançamentos'!$H$2:$H$201,"Realizado"))</f>
        <v/>
      </c>
      <c r="D17" s="34">
        <f>IF(OR($B17="",$C17=""),"",$B17-$C17)</f>
        <v/>
      </c>
      <c r="E17" s="34">
        <f>IF($D17="","",Premissas!$B$2+SUM($D$5:D17))</f>
        <v/>
      </c>
      <c r="F17" s="34">
        <f>IF($A17="","",IF(COUNTIFS('Lançamentos'!$B$2:$B$201,$A17,'Lançamentos'!$C$2:$C$201,"Entrada",'Lançamentos'!$H$2:$H$201,"Parcial")+COUNTIFS('Lançamentos'!$B$2:$B$201,$A17,'Lançamentos'!$C$2:$C$201,"Entrada",'Lançamentos'!$H$2:$H$201,"Realizado")=0,"",SUMIFS('Lançamentos'!$G$2:$G$201,'Lançamentos'!$B$2:$B$201,$A17,'Lançamentos'!$C$2:$C$201,"Entrada",'Lançamentos'!$H$2:$H$201,"Parcial")+SUMIFS('Lançamentos'!$G$2:$G$201,'Lançamentos'!$B$2:$B$201,$A17,'Lançamentos'!$C$2:$C$201,"Entrada",'Lançamentos'!$H$2:$H$201,"Realizado")))</f>
        <v/>
      </c>
      <c r="G17" s="34">
        <f>IF($A17="","",IF(COUNTIFS('Lançamentos'!$B$2:$B$201,$A17,'Lançamentos'!$C$2:$C$201,"Saída",'Lançamentos'!$H$2:$H$201,"Parcial")+COUNTIFS('Lançamentos'!$B$2:$B$201,$A17,'Lançamentos'!$C$2:$C$201,"Saída",'Lançamentos'!$H$2:$H$201,"Realizado")=0,"",SUMIFS('Lançamentos'!$G$2:$G$201,'Lançamentos'!$B$2:$B$201,$A17,'Lançamentos'!$C$2:$C$201,"Saída",'Lançamentos'!$H$2:$H$201,"Parcial")+SUMIFS('Lançamentos'!$G$2:$G$201,'Lançamentos'!$B$2:$B$201,$A17,'Lançamentos'!$C$2:$C$201,"Saída",'Lançamentos'!$H$2:$H$201,"Realizado")))</f>
        <v/>
      </c>
      <c r="H17" s="34">
        <f>IF(AND($F17="",$G17=""),"",IF($F17="",0,$F17)-IF($G17="",0,$G17))</f>
        <v/>
      </c>
      <c r="I17" s="34">
        <f>IF(OR($A17="",$A17&gt;EOMONTH(Premissas!$B$7,-1)+1,COUNT($H$5:H17)=0),"",Premissas!$B$2+SUM($H$5:H17))</f>
        <v/>
      </c>
      <c r="J17" s="21">
        <f>IFERROR(IF($A17="","",IF(OR(EOMONTH($A17,0)&gt;Premissas!$B$7,$C17=0,$G17=""),"",($G17-$C17)/$C17)),"")</f>
        <v/>
      </c>
      <c r="K17" s="22">
        <f>IF($A17="","",COUNTIFS('Lançamentos'!$B$2:$B$201,$A17,'Lançamentos'!$H$2:$H$201,"Previsto")+COUNTIFS('Lançamentos'!$B$2:$B$201,$A17,'Lançamentos'!$H$2:$H$201,"Parcial")+COUNTIFS('Lançamentos'!$B$2:$B$201,$A17,'Lançamentos'!$H$2:$H$201,"Realizado"))</f>
        <v/>
      </c>
      <c r="L17" s="3">
        <f>IF($A17="","",IF($K17=0,"PREENCHER: sem lançamentos previstos",IF($E17&lt;0,"CRÍTICO: saldo projetado negativo",IF($E17&lt;Premissas!$B$5,"ATENÇÃO: abaixo do caixa mínimo",IF(AND($J17&lt;&gt;"",$J17&gt;Premissas!$B$6),"ATENÇÃO: saídas acima do previsto",IF($D17&lt;0,"MONITORAR: resultado mensal negativo","OK"))))))</f>
        <v/>
      </c>
      <c r="M17" s="34">
        <f>IF(OR($A17="",$K17=0),"",Premissas!$B$5)</f>
        <v/>
      </c>
      <c r="O17" s="37">
        <f>IFERROR(IF($A17="","",$A17),"")</f>
        <v/>
      </c>
      <c r="P17" s="38">
        <f>IFERROR(IF($E17="","",$E17),"")</f>
        <v/>
      </c>
      <c r="Q17" s="38">
        <f>IFERROR(IF($M17="","",$M17),"")</f>
        <v/>
      </c>
    </row>
    <row r="18" ht="34" customHeight="1">
      <c r="A18" s="39">
        <f>IF(ROWS($A$5:A18)&lt;=Premissas!$B$4,EDATE(Premissas!$B$3,ROWS($A$5:A18)-1),"")</f>
        <v/>
      </c>
      <c r="B18" s="33">
        <f>IF(OR($A18="",$K18=0),"",SUMIFS('Lançamentos'!$F$2:$F$201,'Lançamentos'!$B$2:$B$201,$A18,'Lançamentos'!$C$2:$C$201,"Entrada",'Lançamentos'!$H$2:$H$201,"Previsto")+SUMIFS('Lançamentos'!$F$2:$F$201,'Lançamentos'!$B$2:$B$201,$A18,'Lançamentos'!$C$2:$C$201,"Entrada",'Lançamentos'!$H$2:$H$201,"Parcial")+SUMIFS('Lançamentos'!$F$2:$F$201,'Lançamentos'!$B$2:$B$201,$A18,'Lançamentos'!$C$2:$C$201,"Entrada",'Lançamentos'!$H$2:$H$201,"Realizado"))</f>
        <v/>
      </c>
      <c r="C18" s="33">
        <f>IF(OR($A18="",$K18=0),"",SUMIFS('Lançamentos'!$F$2:$F$201,'Lançamentos'!$B$2:$B$201,$A18,'Lançamentos'!$C$2:$C$201,"Saída",'Lançamentos'!$H$2:$H$201,"Previsto")+SUMIFS('Lançamentos'!$F$2:$F$201,'Lançamentos'!$B$2:$B$201,$A18,'Lançamentos'!$C$2:$C$201,"Saída",'Lançamentos'!$H$2:$H$201,"Parcial")+SUMIFS('Lançamentos'!$F$2:$F$201,'Lançamentos'!$B$2:$B$201,$A18,'Lançamentos'!$C$2:$C$201,"Saída",'Lançamentos'!$H$2:$H$201,"Realizado"))</f>
        <v/>
      </c>
      <c r="D18" s="33">
        <f>IF(OR($B18="",$C18=""),"",$B18-$C18)</f>
        <v/>
      </c>
      <c r="E18" s="33">
        <f>IF($D18="","",Premissas!$B$2+SUM($D$5:D18))</f>
        <v/>
      </c>
      <c r="F18" s="33">
        <f>IF($A18="","",IF(COUNTIFS('Lançamentos'!$B$2:$B$201,$A18,'Lançamentos'!$C$2:$C$201,"Entrada",'Lançamentos'!$H$2:$H$201,"Parcial")+COUNTIFS('Lançamentos'!$B$2:$B$201,$A18,'Lançamentos'!$C$2:$C$201,"Entrada",'Lançamentos'!$H$2:$H$201,"Realizado")=0,"",SUMIFS('Lançamentos'!$G$2:$G$201,'Lançamentos'!$B$2:$B$201,$A18,'Lançamentos'!$C$2:$C$201,"Entrada",'Lançamentos'!$H$2:$H$201,"Parcial")+SUMIFS('Lançamentos'!$G$2:$G$201,'Lançamentos'!$B$2:$B$201,$A18,'Lançamentos'!$C$2:$C$201,"Entrada",'Lançamentos'!$H$2:$H$201,"Realizado")))</f>
        <v/>
      </c>
      <c r="G18" s="33">
        <f>IF($A18="","",IF(COUNTIFS('Lançamentos'!$B$2:$B$201,$A18,'Lançamentos'!$C$2:$C$201,"Saída",'Lançamentos'!$H$2:$H$201,"Parcial")+COUNTIFS('Lançamentos'!$B$2:$B$201,$A18,'Lançamentos'!$C$2:$C$201,"Saída",'Lançamentos'!$H$2:$H$201,"Realizado")=0,"",SUMIFS('Lançamentos'!$G$2:$G$201,'Lançamentos'!$B$2:$B$201,$A18,'Lançamentos'!$C$2:$C$201,"Saída",'Lançamentos'!$H$2:$H$201,"Parcial")+SUMIFS('Lançamentos'!$G$2:$G$201,'Lançamentos'!$B$2:$B$201,$A18,'Lançamentos'!$C$2:$C$201,"Saída",'Lançamentos'!$H$2:$H$201,"Realizado")))</f>
        <v/>
      </c>
      <c r="H18" s="33">
        <f>IF(AND($F18="",$G18=""),"",IF($F18="",0,$F18)-IF($G18="",0,$G18))</f>
        <v/>
      </c>
      <c r="I18" s="33">
        <f>IF(OR($A18="",$A18&gt;EOMONTH(Premissas!$B$7,-1)+1,COUNT($H$5:H18)=0),"",Premissas!$B$2+SUM($H$5:H18))</f>
        <v/>
      </c>
      <c r="J18" s="26">
        <f>IFERROR(IF($A18="","",IF(OR(EOMONTH($A18,0)&gt;Premissas!$B$7,$C18=0,$G18=""),"",($G18-$C18)/$C18)),"")</f>
        <v/>
      </c>
      <c r="K18" s="27">
        <f>IF($A18="","",COUNTIFS('Lançamentos'!$B$2:$B$201,$A18,'Lançamentos'!$H$2:$H$201,"Previsto")+COUNTIFS('Lançamentos'!$B$2:$B$201,$A18,'Lançamentos'!$H$2:$H$201,"Parcial")+COUNTIFS('Lançamentos'!$B$2:$B$201,$A18,'Lançamentos'!$H$2:$H$201,"Realizado"))</f>
        <v/>
      </c>
      <c r="L18" s="4">
        <f>IF($A18="","",IF($K18=0,"PREENCHER: sem lançamentos previstos",IF($E18&lt;0,"CRÍTICO: saldo projetado negativo",IF($E18&lt;Premissas!$B$5,"ATENÇÃO: abaixo do caixa mínimo",IF(AND($J18&lt;&gt;"",$J18&gt;Premissas!$B$6),"ATENÇÃO: saídas acima do previsto",IF($D18&lt;0,"MONITORAR: resultado mensal negativo","OK"))))))</f>
        <v/>
      </c>
      <c r="M18" s="33">
        <f>IF(OR($A18="",$K18=0),"",Premissas!$B$5)</f>
        <v/>
      </c>
      <c r="O18" s="37">
        <f>IFERROR(IF($A18="","",$A18),"")</f>
        <v/>
      </c>
      <c r="P18" s="38">
        <f>IFERROR(IF($E18="","",$E18),"")</f>
        <v/>
      </c>
      <c r="Q18" s="38">
        <f>IFERROR(IF($M18="","",$M18),"")</f>
        <v/>
      </c>
    </row>
    <row r="19" ht="34" customHeight="1">
      <c r="A19" s="36">
        <f>IF(ROWS($A$5:A19)&lt;=Premissas!$B$4,EDATE(Premissas!$B$3,ROWS($A$5:A19)-1),"")</f>
        <v/>
      </c>
      <c r="B19" s="34">
        <f>IF(OR($A19="",$K19=0),"",SUMIFS('Lançamentos'!$F$2:$F$201,'Lançamentos'!$B$2:$B$201,$A19,'Lançamentos'!$C$2:$C$201,"Entrada",'Lançamentos'!$H$2:$H$201,"Previsto")+SUMIFS('Lançamentos'!$F$2:$F$201,'Lançamentos'!$B$2:$B$201,$A19,'Lançamentos'!$C$2:$C$201,"Entrada",'Lançamentos'!$H$2:$H$201,"Parcial")+SUMIFS('Lançamentos'!$F$2:$F$201,'Lançamentos'!$B$2:$B$201,$A19,'Lançamentos'!$C$2:$C$201,"Entrada",'Lançamentos'!$H$2:$H$201,"Realizado"))</f>
        <v/>
      </c>
      <c r="C19" s="34">
        <f>IF(OR($A19="",$K19=0),"",SUMIFS('Lançamentos'!$F$2:$F$201,'Lançamentos'!$B$2:$B$201,$A19,'Lançamentos'!$C$2:$C$201,"Saída",'Lançamentos'!$H$2:$H$201,"Previsto")+SUMIFS('Lançamentos'!$F$2:$F$201,'Lançamentos'!$B$2:$B$201,$A19,'Lançamentos'!$C$2:$C$201,"Saída",'Lançamentos'!$H$2:$H$201,"Parcial")+SUMIFS('Lançamentos'!$F$2:$F$201,'Lançamentos'!$B$2:$B$201,$A19,'Lançamentos'!$C$2:$C$201,"Saída",'Lançamentos'!$H$2:$H$201,"Realizado"))</f>
        <v/>
      </c>
      <c r="D19" s="34">
        <f>IF(OR($B19="",$C19=""),"",$B19-$C19)</f>
        <v/>
      </c>
      <c r="E19" s="34">
        <f>IF($D19="","",Premissas!$B$2+SUM($D$5:D19))</f>
        <v/>
      </c>
      <c r="F19" s="34">
        <f>IF($A19="","",IF(COUNTIFS('Lançamentos'!$B$2:$B$201,$A19,'Lançamentos'!$C$2:$C$201,"Entrada",'Lançamentos'!$H$2:$H$201,"Parcial")+COUNTIFS('Lançamentos'!$B$2:$B$201,$A19,'Lançamentos'!$C$2:$C$201,"Entrada",'Lançamentos'!$H$2:$H$201,"Realizado")=0,"",SUMIFS('Lançamentos'!$G$2:$G$201,'Lançamentos'!$B$2:$B$201,$A19,'Lançamentos'!$C$2:$C$201,"Entrada",'Lançamentos'!$H$2:$H$201,"Parcial")+SUMIFS('Lançamentos'!$G$2:$G$201,'Lançamentos'!$B$2:$B$201,$A19,'Lançamentos'!$C$2:$C$201,"Entrada",'Lançamentos'!$H$2:$H$201,"Realizado")))</f>
        <v/>
      </c>
      <c r="G19" s="34">
        <f>IF($A19="","",IF(COUNTIFS('Lançamentos'!$B$2:$B$201,$A19,'Lançamentos'!$C$2:$C$201,"Saída",'Lançamentos'!$H$2:$H$201,"Parcial")+COUNTIFS('Lançamentos'!$B$2:$B$201,$A19,'Lançamentos'!$C$2:$C$201,"Saída",'Lançamentos'!$H$2:$H$201,"Realizado")=0,"",SUMIFS('Lançamentos'!$G$2:$G$201,'Lançamentos'!$B$2:$B$201,$A19,'Lançamentos'!$C$2:$C$201,"Saída",'Lançamentos'!$H$2:$H$201,"Parcial")+SUMIFS('Lançamentos'!$G$2:$G$201,'Lançamentos'!$B$2:$B$201,$A19,'Lançamentos'!$C$2:$C$201,"Saída",'Lançamentos'!$H$2:$H$201,"Realizado")))</f>
        <v/>
      </c>
      <c r="H19" s="34">
        <f>IF(AND($F19="",$G19=""),"",IF($F19="",0,$F19)-IF($G19="",0,$G19))</f>
        <v/>
      </c>
      <c r="I19" s="34">
        <f>IF(OR($A19="",$A19&gt;EOMONTH(Premissas!$B$7,-1)+1,COUNT($H$5:H19)=0),"",Premissas!$B$2+SUM($H$5:H19))</f>
        <v/>
      </c>
      <c r="J19" s="21">
        <f>IFERROR(IF($A19="","",IF(OR(EOMONTH($A19,0)&gt;Premissas!$B$7,$C19=0,$G19=""),"",($G19-$C19)/$C19)),"")</f>
        <v/>
      </c>
      <c r="K19" s="22">
        <f>IF($A19="","",COUNTIFS('Lançamentos'!$B$2:$B$201,$A19,'Lançamentos'!$H$2:$H$201,"Previsto")+COUNTIFS('Lançamentos'!$B$2:$B$201,$A19,'Lançamentos'!$H$2:$H$201,"Parcial")+COUNTIFS('Lançamentos'!$B$2:$B$201,$A19,'Lançamentos'!$H$2:$H$201,"Realizado"))</f>
        <v/>
      </c>
      <c r="L19" s="3">
        <f>IF($A19="","",IF($K19=0,"PREENCHER: sem lançamentos previstos",IF($E19&lt;0,"CRÍTICO: saldo projetado negativo",IF($E19&lt;Premissas!$B$5,"ATENÇÃO: abaixo do caixa mínimo",IF(AND($J19&lt;&gt;"",$J19&gt;Premissas!$B$6),"ATENÇÃO: saídas acima do previsto",IF($D19&lt;0,"MONITORAR: resultado mensal negativo","OK"))))))</f>
        <v/>
      </c>
      <c r="M19" s="34">
        <f>IF(OR($A19="",$K19=0),"",Premissas!$B$5)</f>
        <v/>
      </c>
      <c r="O19" s="37">
        <f>IFERROR(IF($A19="","",$A19),"")</f>
        <v/>
      </c>
      <c r="P19" s="38">
        <f>IFERROR(IF($E19="","",$E19),"")</f>
        <v/>
      </c>
      <c r="Q19" s="38">
        <f>IFERROR(IF($M19="","",$M19),"")</f>
        <v/>
      </c>
    </row>
    <row r="20" ht="34" customHeight="1">
      <c r="A20" s="39">
        <f>IF(ROWS($A$5:A20)&lt;=Premissas!$B$4,EDATE(Premissas!$B$3,ROWS($A$5:A20)-1),"")</f>
        <v/>
      </c>
      <c r="B20" s="33">
        <f>IF(OR($A20="",$K20=0),"",SUMIFS('Lançamentos'!$F$2:$F$201,'Lançamentos'!$B$2:$B$201,$A20,'Lançamentos'!$C$2:$C$201,"Entrada",'Lançamentos'!$H$2:$H$201,"Previsto")+SUMIFS('Lançamentos'!$F$2:$F$201,'Lançamentos'!$B$2:$B$201,$A20,'Lançamentos'!$C$2:$C$201,"Entrada",'Lançamentos'!$H$2:$H$201,"Parcial")+SUMIFS('Lançamentos'!$F$2:$F$201,'Lançamentos'!$B$2:$B$201,$A20,'Lançamentos'!$C$2:$C$201,"Entrada",'Lançamentos'!$H$2:$H$201,"Realizado"))</f>
        <v/>
      </c>
      <c r="C20" s="33">
        <f>IF(OR($A20="",$K20=0),"",SUMIFS('Lançamentos'!$F$2:$F$201,'Lançamentos'!$B$2:$B$201,$A20,'Lançamentos'!$C$2:$C$201,"Saída",'Lançamentos'!$H$2:$H$201,"Previsto")+SUMIFS('Lançamentos'!$F$2:$F$201,'Lançamentos'!$B$2:$B$201,$A20,'Lançamentos'!$C$2:$C$201,"Saída",'Lançamentos'!$H$2:$H$201,"Parcial")+SUMIFS('Lançamentos'!$F$2:$F$201,'Lançamentos'!$B$2:$B$201,$A20,'Lançamentos'!$C$2:$C$201,"Saída",'Lançamentos'!$H$2:$H$201,"Realizado"))</f>
        <v/>
      </c>
      <c r="D20" s="33">
        <f>IF(OR($B20="",$C20=""),"",$B20-$C20)</f>
        <v/>
      </c>
      <c r="E20" s="33">
        <f>IF($D20="","",Premissas!$B$2+SUM($D$5:D20))</f>
        <v/>
      </c>
      <c r="F20" s="33">
        <f>IF($A20="","",IF(COUNTIFS('Lançamentos'!$B$2:$B$201,$A20,'Lançamentos'!$C$2:$C$201,"Entrada",'Lançamentos'!$H$2:$H$201,"Parcial")+COUNTIFS('Lançamentos'!$B$2:$B$201,$A20,'Lançamentos'!$C$2:$C$201,"Entrada",'Lançamentos'!$H$2:$H$201,"Realizado")=0,"",SUMIFS('Lançamentos'!$G$2:$G$201,'Lançamentos'!$B$2:$B$201,$A20,'Lançamentos'!$C$2:$C$201,"Entrada",'Lançamentos'!$H$2:$H$201,"Parcial")+SUMIFS('Lançamentos'!$G$2:$G$201,'Lançamentos'!$B$2:$B$201,$A20,'Lançamentos'!$C$2:$C$201,"Entrada",'Lançamentos'!$H$2:$H$201,"Realizado")))</f>
        <v/>
      </c>
      <c r="G20" s="33">
        <f>IF($A20="","",IF(COUNTIFS('Lançamentos'!$B$2:$B$201,$A20,'Lançamentos'!$C$2:$C$201,"Saída",'Lançamentos'!$H$2:$H$201,"Parcial")+COUNTIFS('Lançamentos'!$B$2:$B$201,$A20,'Lançamentos'!$C$2:$C$201,"Saída",'Lançamentos'!$H$2:$H$201,"Realizado")=0,"",SUMIFS('Lançamentos'!$G$2:$G$201,'Lançamentos'!$B$2:$B$201,$A20,'Lançamentos'!$C$2:$C$201,"Saída",'Lançamentos'!$H$2:$H$201,"Parcial")+SUMIFS('Lançamentos'!$G$2:$G$201,'Lançamentos'!$B$2:$B$201,$A20,'Lançamentos'!$C$2:$C$201,"Saída",'Lançamentos'!$H$2:$H$201,"Realizado")))</f>
        <v/>
      </c>
      <c r="H20" s="33">
        <f>IF(AND($F20="",$G20=""),"",IF($F20="",0,$F20)-IF($G20="",0,$G20))</f>
        <v/>
      </c>
      <c r="I20" s="33">
        <f>IF(OR($A20="",$A20&gt;EOMONTH(Premissas!$B$7,-1)+1,COUNT($H$5:H20)=0),"",Premissas!$B$2+SUM($H$5:H20))</f>
        <v/>
      </c>
      <c r="J20" s="26">
        <f>IFERROR(IF($A20="","",IF(OR(EOMONTH($A20,0)&gt;Premissas!$B$7,$C20=0,$G20=""),"",($G20-$C20)/$C20)),"")</f>
        <v/>
      </c>
      <c r="K20" s="27">
        <f>IF($A20="","",COUNTIFS('Lançamentos'!$B$2:$B$201,$A20,'Lançamentos'!$H$2:$H$201,"Previsto")+COUNTIFS('Lançamentos'!$B$2:$B$201,$A20,'Lançamentos'!$H$2:$H$201,"Parcial")+COUNTIFS('Lançamentos'!$B$2:$B$201,$A20,'Lançamentos'!$H$2:$H$201,"Realizado"))</f>
        <v/>
      </c>
      <c r="L20" s="4">
        <f>IF($A20="","",IF($K20=0,"PREENCHER: sem lançamentos previstos",IF($E20&lt;0,"CRÍTICO: saldo projetado negativo",IF($E20&lt;Premissas!$B$5,"ATENÇÃO: abaixo do caixa mínimo",IF(AND($J20&lt;&gt;"",$J20&gt;Premissas!$B$6),"ATENÇÃO: saídas acima do previsto",IF($D20&lt;0,"MONITORAR: resultado mensal negativo","OK"))))))</f>
        <v/>
      </c>
      <c r="M20" s="33">
        <f>IF(OR($A20="",$K20=0),"",Premissas!$B$5)</f>
        <v/>
      </c>
      <c r="O20" s="37">
        <f>IFERROR(IF($A20="","",$A20),"")</f>
        <v/>
      </c>
      <c r="P20" s="38">
        <f>IFERROR(IF($E20="","",$E20),"")</f>
        <v/>
      </c>
      <c r="Q20" s="38">
        <f>IFERROR(IF($M20="","",$M20),"")</f>
        <v/>
      </c>
    </row>
    <row r="21" ht="34" customHeight="1">
      <c r="A21" s="36">
        <f>IF(ROWS($A$5:A21)&lt;=Premissas!$B$4,EDATE(Premissas!$B$3,ROWS($A$5:A21)-1),"")</f>
        <v/>
      </c>
      <c r="B21" s="34">
        <f>IF(OR($A21="",$K21=0),"",SUMIFS('Lançamentos'!$F$2:$F$201,'Lançamentos'!$B$2:$B$201,$A21,'Lançamentos'!$C$2:$C$201,"Entrada",'Lançamentos'!$H$2:$H$201,"Previsto")+SUMIFS('Lançamentos'!$F$2:$F$201,'Lançamentos'!$B$2:$B$201,$A21,'Lançamentos'!$C$2:$C$201,"Entrada",'Lançamentos'!$H$2:$H$201,"Parcial")+SUMIFS('Lançamentos'!$F$2:$F$201,'Lançamentos'!$B$2:$B$201,$A21,'Lançamentos'!$C$2:$C$201,"Entrada",'Lançamentos'!$H$2:$H$201,"Realizado"))</f>
        <v/>
      </c>
      <c r="C21" s="34">
        <f>IF(OR($A21="",$K21=0),"",SUMIFS('Lançamentos'!$F$2:$F$201,'Lançamentos'!$B$2:$B$201,$A21,'Lançamentos'!$C$2:$C$201,"Saída",'Lançamentos'!$H$2:$H$201,"Previsto")+SUMIFS('Lançamentos'!$F$2:$F$201,'Lançamentos'!$B$2:$B$201,$A21,'Lançamentos'!$C$2:$C$201,"Saída",'Lançamentos'!$H$2:$H$201,"Parcial")+SUMIFS('Lançamentos'!$F$2:$F$201,'Lançamentos'!$B$2:$B$201,$A21,'Lançamentos'!$C$2:$C$201,"Saída",'Lançamentos'!$H$2:$H$201,"Realizado"))</f>
        <v/>
      </c>
      <c r="D21" s="34">
        <f>IF(OR($B21="",$C21=""),"",$B21-$C21)</f>
        <v/>
      </c>
      <c r="E21" s="34">
        <f>IF($D21="","",Premissas!$B$2+SUM($D$5:D21))</f>
        <v/>
      </c>
      <c r="F21" s="34">
        <f>IF($A21="","",IF(COUNTIFS('Lançamentos'!$B$2:$B$201,$A21,'Lançamentos'!$C$2:$C$201,"Entrada",'Lançamentos'!$H$2:$H$201,"Parcial")+COUNTIFS('Lançamentos'!$B$2:$B$201,$A21,'Lançamentos'!$C$2:$C$201,"Entrada",'Lançamentos'!$H$2:$H$201,"Realizado")=0,"",SUMIFS('Lançamentos'!$G$2:$G$201,'Lançamentos'!$B$2:$B$201,$A21,'Lançamentos'!$C$2:$C$201,"Entrada",'Lançamentos'!$H$2:$H$201,"Parcial")+SUMIFS('Lançamentos'!$G$2:$G$201,'Lançamentos'!$B$2:$B$201,$A21,'Lançamentos'!$C$2:$C$201,"Entrada",'Lançamentos'!$H$2:$H$201,"Realizado")))</f>
        <v/>
      </c>
      <c r="G21" s="34">
        <f>IF($A21="","",IF(COUNTIFS('Lançamentos'!$B$2:$B$201,$A21,'Lançamentos'!$C$2:$C$201,"Saída",'Lançamentos'!$H$2:$H$201,"Parcial")+COUNTIFS('Lançamentos'!$B$2:$B$201,$A21,'Lançamentos'!$C$2:$C$201,"Saída",'Lançamentos'!$H$2:$H$201,"Realizado")=0,"",SUMIFS('Lançamentos'!$G$2:$G$201,'Lançamentos'!$B$2:$B$201,$A21,'Lançamentos'!$C$2:$C$201,"Saída",'Lançamentos'!$H$2:$H$201,"Parcial")+SUMIFS('Lançamentos'!$G$2:$G$201,'Lançamentos'!$B$2:$B$201,$A21,'Lançamentos'!$C$2:$C$201,"Saída",'Lançamentos'!$H$2:$H$201,"Realizado")))</f>
        <v/>
      </c>
      <c r="H21" s="34">
        <f>IF(AND($F21="",$G21=""),"",IF($F21="",0,$F21)-IF($G21="",0,$G21))</f>
        <v/>
      </c>
      <c r="I21" s="34">
        <f>IF(OR($A21="",$A21&gt;EOMONTH(Premissas!$B$7,-1)+1,COUNT($H$5:H21)=0),"",Premissas!$B$2+SUM($H$5:H21))</f>
        <v/>
      </c>
      <c r="J21" s="21">
        <f>IFERROR(IF($A21="","",IF(OR(EOMONTH($A21,0)&gt;Premissas!$B$7,$C21=0,$G21=""),"",($G21-$C21)/$C21)),"")</f>
        <v/>
      </c>
      <c r="K21" s="22">
        <f>IF($A21="","",COUNTIFS('Lançamentos'!$B$2:$B$201,$A21,'Lançamentos'!$H$2:$H$201,"Previsto")+COUNTIFS('Lançamentos'!$B$2:$B$201,$A21,'Lançamentos'!$H$2:$H$201,"Parcial")+COUNTIFS('Lançamentos'!$B$2:$B$201,$A21,'Lançamentos'!$H$2:$H$201,"Realizado"))</f>
        <v/>
      </c>
      <c r="L21" s="3">
        <f>IF($A21="","",IF($K21=0,"PREENCHER: sem lançamentos previstos",IF($E21&lt;0,"CRÍTICO: saldo projetado negativo",IF($E21&lt;Premissas!$B$5,"ATENÇÃO: abaixo do caixa mínimo",IF(AND($J21&lt;&gt;"",$J21&gt;Premissas!$B$6),"ATENÇÃO: saídas acima do previsto",IF($D21&lt;0,"MONITORAR: resultado mensal negativo","OK"))))))</f>
        <v/>
      </c>
      <c r="M21" s="34">
        <f>IF(OR($A21="",$K21=0),"",Premissas!$B$5)</f>
        <v/>
      </c>
      <c r="O21" s="37">
        <f>IFERROR(IF($A21="","",$A21),"")</f>
        <v/>
      </c>
      <c r="P21" s="38">
        <f>IFERROR(IF($E21="","",$E21),"")</f>
        <v/>
      </c>
      <c r="Q21" s="38">
        <f>IFERROR(IF($M21="","",$M21),"")</f>
        <v/>
      </c>
    </row>
    <row r="22" ht="34" customHeight="1">
      <c r="A22" s="39">
        <f>IF(ROWS($A$5:A22)&lt;=Premissas!$B$4,EDATE(Premissas!$B$3,ROWS($A$5:A22)-1),"")</f>
        <v/>
      </c>
      <c r="B22" s="33">
        <f>IF(OR($A22="",$K22=0),"",SUMIFS('Lançamentos'!$F$2:$F$201,'Lançamentos'!$B$2:$B$201,$A22,'Lançamentos'!$C$2:$C$201,"Entrada",'Lançamentos'!$H$2:$H$201,"Previsto")+SUMIFS('Lançamentos'!$F$2:$F$201,'Lançamentos'!$B$2:$B$201,$A22,'Lançamentos'!$C$2:$C$201,"Entrada",'Lançamentos'!$H$2:$H$201,"Parcial")+SUMIFS('Lançamentos'!$F$2:$F$201,'Lançamentos'!$B$2:$B$201,$A22,'Lançamentos'!$C$2:$C$201,"Entrada",'Lançamentos'!$H$2:$H$201,"Realizado"))</f>
        <v/>
      </c>
      <c r="C22" s="33">
        <f>IF(OR($A22="",$K22=0),"",SUMIFS('Lançamentos'!$F$2:$F$201,'Lançamentos'!$B$2:$B$201,$A22,'Lançamentos'!$C$2:$C$201,"Saída",'Lançamentos'!$H$2:$H$201,"Previsto")+SUMIFS('Lançamentos'!$F$2:$F$201,'Lançamentos'!$B$2:$B$201,$A22,'Lançamentos'!$C$2:$C$201,"Saída",'Lançamentos'!$H$2:$H$201,"Parcial")+SUMIFS('Lançamentos'!$F$2:$F$201,'Lançamentos'!$B$2:$B$201,$A22,'Lançamentos'!$C$2:$C$201,"Saída",'Lançamentos'!$H$2:$H$201,"Realizado"))</f>
        <v/>
      </c>
      <c r="D22" s="33">
        <f>IF(OR($B22="",$C22=""),"",$B22-$C22)</f>
        <v/>
      </c>
      <c r="E22" s="33">
        <f>IF($D22="","",Premissas!$B$2+SUM($D$5:D22))</f>
        <v/>
      </c>
      <c r="F22" s="33">
        <f>IF($A22="","",IF(COUNTIFS('Lançamentos'!$B$2:$B$201,$A22,'Lançamentos'!$C$2:$C$201,"Entrada",'Lançamentos'!$H$2:$H$201,"Parcial")+COUNTIFS('Lançamentos'!$B$2:$B$201,$A22,'Lançamentos'!$C$2:$C$201,"Entrada",'Lançamentos'!$H$2:$H$201,"Realizado")=0,"",SUMIFS('Lançamentos'!$G$2:$G$201,'Lançamentos'!$B$2:$B$201,$A22,'Lançamentos'!$C$2:$C$201,"Entrada",'Lançamentos'!$H$2:$H$201,"Parcial")+SUMIFS('Lançamentos'!$G$2:$G$201,'Lançamentos'!$B$2:$B$201,$A22,'Lançamentos'!$C$2:$C$201,"Entrada",'Lançamentos'!$H$2:$H$201,"Realizado")))</f>
        <v/>
      </c>
      <c r="G22" s="33">
        <f>IF($A22="","",IF(COUNTIFS('Lançamentos'!$B$2:$B$201,$A22,'Lançamentos'!$C$2:$C$201,"Saída",'Lançamentos'!$H$2:$H$201,"Parcial")+COUNTIFS('Lançamentos'!$B$2:$B$201,$A22,'Lançamentos'!$C$2:$C$201,"Saída",'Lançamentos'!$H$2:$H$201,"Realizado")=0,"",SUMIFS('Lançamentos'!$G$2:$G$201,'Lançamentos'!$B$2:$B$201,$A22,'Lançamentos'!$C$2:$C$201,"Saída",'Lançamentos'!$H$2:$H$201,"Parcial")+SUMIFS('Lançamentos'!$G$2:$G$201,'Lançamentos'!$B$2:$B$201,$A22,'Lançamentos'!$C$2:$C$201,"Saída",'Lançamentos'!$H$2:$H$201,"Realizado")))</f>
        <v/>
      </c>
      <c r="H22" s="33">
        <f>IF(AND($F22="",$G22=""),"",IF($F22="",0,$F22)-IF($G22="",0,$G22))</f>
        <v/>
      </c>
      <c r="I22" s="33">
        <f>IF(OR($A22="",$A22&gt;EOMONTH(Premissas!$B$7,-1)+1,COUNT($H$5:H22)=0),"",Premissas!$B$2+SUM($H$5:H22))</f>
        <v/>
      </c>
      <c r="J22" s="26">
        <f>IFERROR(IF($A22="","",IF(OR(EOMONTH($A22,0)&gt;Premissas!$B$7,$C22=0,$G22=""),"",($G22-$C22)/$C22)),"")</f>
        <v/>
      </c>
      <c r="K22" s="27">
        <f>IF($A22="","",COUNTIFS('Lançamentos'!$B$2:$B$201,$A22,'Lançamentos'!$H$2:$H$201,"Previsto")+COUNTIFS('Lançamentos'!$B$2:$B$201,$A22,'Lançamentos'!$H$2:$H$201,"Parcial")+COUNTIFS('Lançamentos'!$B$2:$B$201,$A22,'Lançamentos'!$H$2:$H$201,"Realizado"))</f>
        <v/>
      </c>
      <c r="L22" s="4">
        <f>IF($A22="","",IF($K22=0,"PREENCHER: sem lançamentos previstos",IF($E22&lt;0,"CRÍTICO: saldo projetado negativo",IF($E22&lt;Premissas!$B$5,"ATENÇÃO: abaixo do caixa mínimo",IF(AND($J22&lt;&gt;"",$J22&gt;Premissas!$B$6),"ATENÇÃO: saídas acima do previsto",IF($D22&lt;0,"MONITORAR: resultado mensal negativo","OK"))))))</f>
        <v/>
      </c>
      <c r="M22" s="33">
        <f>IF(OR($A22="",$K22=0),"",Premissas!$B$5)</f>
        <v/>
      </c>
      <c r="O22" s="37">
        <f>IFERROR(IF($A22="","",$A22),"")</f>
        <v/>
      </c>
      <c r="P22" s="38">
        <f>IFERROR(IF($E22="","",$E22),"")</f>
        <v/>
      </c>
      <c r="Q22" s="38">
        <f>IFERROR(IF($M22="","",$M22),"")</f>
        <v/>
      </c>
    </row>
    <row r="23" ht="34" customHeight="1">
      <c r="A23" s="36">
        <f>IF(ROWS($A$5:A23)&lt;=Premissas!$B$4,EDATE(Premissas!$B$3,ROWS($A$5:A23)-1),"")</f>
        <v/>
      </c>
      <c r="B23" s="34">
        <f>IF(OR($A23="",$K23=0),"",SUMIFS('Lançamentos'!$F$2:$F$201,'Lançamentos'!$B$2:$B$201,$A23,'Lançamentos'!$C$2:$C$201,"Entrada",'Lançamentos'!$H$2:$H$201,"Previsto")+SUMIFS('Lançamentos'!$F$2:$F$201,'Lançamentos'!$B$2:$B$201,$A23,'Lançamentos'!$C$2:$C$201,"Entrada",'Lançamentos'!$H$2:$H$201,"Parcial")+SUMIFS('Lançamentos'!$F$2:$F$201,'Lançamentos'!$B$2:$B$201,$A23,'Lançamentos'!$C$2:$C$201,"Entrada",'Lançamentos'!$H$2:$H$201,"Realizado"))</f>
        <v/>
      </c>
      <c r="C23" s="34">
        <f>IF(OR($A23="",$K23=0),"",SUMIFS('Lançamentos'!$F$2:$F$201,'Lançamentos'!$B$2:$B$201,$A23,'Lançamentos'!$C$2:$C$201,"Saída",'Lançamentos'!$H$2:$H$201,"Previsto")+SUMIFS('Lançamentos'!$F$2:$F$201,'Lançamentos'!$B$2:$B$201,$A23,'Lançamentos'!$C$2:$C$201,"Saída",'Lançamentos'!$H$2:$H$201,"Parcial")+SUMIFS('Lançamentos'!$F$2:$F$201,'Lançamentos'!$B$2:$B$201,$A23,'Lançamentos'!$C$2:$C$201,"Saída",'Lançamentos'!$H$2:$H$201,"Realizado"))</f>
        <v/>
      </c>
      <c r="D23" s="34">
        <f>IF(OR($B23="",$C23=""),"",$B23-$C23)</f>
        <v/>
      </c>
      <c r="E23" s="34">
        <f>IF($D23="","",Premissas!$B$2+SUM($D$5:D23))</f>
        <v/>
      </c>
      <c r="F23" s="34">
        <f>IF($A23="","",IF(COUNTIFS('Lançamentos'!$B$2:$B$201,$A23,'Lançamentos'!$C$2:$C$201,"Entrada",'Lançamentos'!$H$2:$H$201,"Parcial")+COUNTIFS('Lançamentos'!$B$2:$B$201,$A23,'Lançamentos'!$C$2:$C$201,"Entrada",'Lançamentos'!$H$2:$H$201,"Realizado")=0,"",SUMIFS('Lançamentos'!$G$2:$G$201,'Lançamentos'!$B$2:$B$201,$A23,'Lançamentos'!$C$2:$C$201,"Entrada",'Lançamentos'!$H$2:$H$201,"Parcial")+SUMIFS('Lançamentos'!$G$2:$G$201,'Lançamentos'!$B$2:$B$201,$A23,'Lançamentos'!$C$2:$C$201,"Entrada",'Lançamentos'!$H$2:$H$201,"Realizado")))</f>
        <v/>
      </c>
      <c r="G23" s="34">
        <f>IF($A23="","",IF(COUNTIFS('Lançamentos'!$B$2:$B$201,$A23,'Lançamentos'!$C$2:$C$201,"Saída",'Lançamentos'!$H$2:$H$201,"Parcial")+COUNTIFS('Lançamentos'!$B$2:$B$201,$A23,'Lançamentos'!$C$2:$C$201,"Saída",'Lançamentos'!$H$2:$H$201,"Realizado")=0,"",SUMIFS('Lançamentos'!$G$2:$G$201,'Lançamentos'!$B$2:$B$201,$A23,'Lançamentos'!$C$2:$C$201,"Saída",'Lançamentos'!$H$2:$H$201,"Parcial")+SUMIFS('Lançamentos'!$G$2:$G$201,'Lançamentos'!$B$2:$B$201,$A23,'Lançamentos'!$C$2:$C$201,"Saída",'Lançamentos'!$H$2:$H$201,"Realizado")))</f>
        <v/>
      </c>
      <c r="H23" s="34">
        <f>IF(AND($F23="",$G23=""),"",IF($F23="",0,$F23)-IF($G23="",0,$G23))</f>
        <v/>
      </c>
      <c r="I23" s="34">
        <f>IF(OR($A23="",$A23&gt;EOMONTH(Premissas!$B$7,-1)+1,COUNT($H$5:H23)=0),"",Premissas!$B$2+SUM($H$5:H23))</f>
        <v/>
      </c>
      <c r="J23" s="21">
        <f>IFERROR(IF($A23="","",IF(OR(EOMONTH($A23,0)&gt;Premissas!$B$7,$C23=0,$G23=""),"",($G23-$C23)/$C23)),"")</f>
        <v/>
      </c>
      <c r="K23" s="22">
        <f>IF($A23="","",COUNTIFS('Lançamentos'!$B$2:$B$201,$A23,'Lançamentos'!$H$2:$H$201,"Previsto")+COUNTIFS('Lançamentos'!$B$2:$B$201,$A23,'Lançamentos'!$H$2:$H$201,"Parcial")+COUNTIFS('Lançamentos'!$B$2:$B$201,$A23,'Lançamentos'!$H$2:$H$201,"Realizado"))</f>
        <v/>
      </c>
      <c r="L23" s="3">
        <f>IF($A23="","",IF($K23=0,"PREENCHER: sem lançamentos previstos",IF($E23&lt;0,"CRÍTICO: saldo projetado negativo",IF($E23&lt;Premissas!$B$5,"ATENÇÃO: abaixo do caixa mínimo",IF(AND($J23&lt;&gt;"",$J23&gt;Premissas!$B$6),"ATENÇÃO: saídas acima do previsto",IF($D23&lt;0,"MONITORAR: resultado mensal negativo","OK"))))))</f>
        <v/>
      </c>
      <c r="M23" s="34">
        <f>IF(OR($A23="",$K23=0),"",Premissas!$B$5)</f>
        <v/>
      </c>
      <c r="O23" s="37">
        <f>IFERROR(IF($A23="","",$A23),"")</f>
        <v/>
      </c>
      <c r="P23" s="38">
        <f>IFERROR(IF($E23="","",$E23),"")</f>
        <v/>
      </c>
      <c r="Q23" s="38">
        <f>IFERROR(IF($M23="","",$M23),"")</f>
        <v/>
      </c>
    </row>
    <row r="24" ht="34" customHeight="1">
      <c r="A24" s="39">
        <f>IF(ROWS($A$5:A24)&lt;=Premissas!$B$4,EDATE(Premissas!$B$3,ROWS($A$5:A24)-1),"")</f>
        <v/>
      </c>
      <c r="B24" s="33">
        <f>IF(OR($A24="",$K24=0),"",SUMIFS('Lançamentos'!$F$2:$F$201,'Lançamentos'!$B$2:$B$201,$A24,'Lançamentos'!$C$2:$C$201,"Entrada",'Lançamentos'!$H$2:$H$201,"Previsto")+SUMIFS('Lançamentos'!$F$2:$F$201,'Lançamentos'!$B$2:$B$201,$A24,'Lançamentos'!$C$2:$C$201,"Entrada",'Lançamentos'!$H$2:$H$201,"Parcial")+SUMIFS('Lançamentos'!$F$2:$F$201,'Lançamentos'!$B$2:$B$201,$A24,'Lançamentos'!$C$2:$C$201,"Entrada",'Lançamentos'!$H$2:$H$201,"Realizado"))</f>
        <v/>
      </c>
      <c r="C24" s="33">
        <f>IF(OR($A24="",$K24=0),"",SUMIFS('Lançamentos'!$F$2:$F$201,'Lançamentos'!$B$2:$B$201,$A24,'Lançamentos'!$C$2:$C$201,"Saída",'Lançamentos'!$H$2:$H$201,"Previsto")+SUMIFS('Lançamentos'!$F$2:$F$201,'Lançamentos'!$B$2:$B$201,$A24,'Lançamentos'!$C$2:$C$201,"Saída",'Lançamentos'!$H$2:$H$201,"Parcial")+SUMIFS('Lançamentos'!$F$2:$F$201,'Lançamentos'!$B$2:$B$201,$A24,'Lançamentos'!$C$2:$C$201,"Saída",'Lançamentos'!$H$2:$H$201,"Realizado"))</f>
        <v/>
      </c>
      <c r="D24" s="33">
        <f>IF(OR($B24="",$C24=""),"",$B24-$C24)</f>
        <v/>
      </c>
      <c r="E24" s="33">
        <f>IF($D24="","",Premissas!$B$2+SUM($D$5:D24))</f>
        <v/>
      </c>
      <c r="F24" s="33">
        <f>IF($A24="","",IF(COUNTIFS('Lançamentos'!$B$2:$B$201,$A24,'Lançamentos'!$C$2:$C$201,"Entrada",'Lançamentos'!$H$2:$H$201,"Parcial")+COUNTIFS('Lançamentos'!$B$2:$B$201,$A24,'Lançamentos'!$C$2:$C$201,"Entrada",'Lançamentos'!$H$2:$H$201,"Realizado")=0,"",SUMIFS('Lançamentos'!$G$2:$G$201,'Lançamentos'!$B$2:$B$201,$A24,'Lançamentos'!$C$2:$C$201,"Entrada",'Lançamentos'!$H$2:$H$201,"Parcial")+SUMIFS('Lançamentos'!$G$2:$G$201,'Lançamentos'!$B$2:$B$201,$A24,'Lançamentos'!$C$2:$C$201,"Entrada",'Lançamentos'!$H$2:$H$201,"Realizado")))</f>
        <v/>
      </c>
      <c r="G24" s="33">
        <f>IF($A24="","",IF(COUNTIFS('Lançamentos'!$B$2:$B$201,$A24,'Lançamentos'!$C$2:$C$201,"Saída",'Lançamentos'!$H$2:$H$201,"Parcial")+COUNTIFS('Lançamentos'!$B$2:$B$201,$A24,'Lançamentos'!$C$2:$C$201,"Saída",'Lançamentos'!$H$2:$H$201,"Realizado")=0,"",SUMIFS('Lançamentos'!$G$2:$G$201,'Lançamentos'!$B$2:$B$201,$A24,'Lançamentos'!$C$2:$C$201,"Saída",'Lançamentos'!$H$2:$H$201,"Parcial")+SUMIFS('Lançamentos'!$G$2:$G$201,'Lançamentos'!$B$2:$B$201,$A24,'Lançamentos'!$C$2:$C$201,"Saída",'Lançamentos'!$H$2:$H$201,"Realizado")))</f>
        <v/>
      </c>
      <c r="H24" s="33">
        <f>IF(AND($F24="",$G24=""),"",IF($F24="",0,$F24)-IF($G24="",0,$G24))</f>
        <v/>
      </c>
      <c r="I24" s="33">
        <f>IF(OR($A24="",$A24&gt;EOMONTH(Premissas!$B$7,-1)+1,COUNT($H$5:H24)=0),"",Premissas!$B$2+SUM($H$5:H24))</f>
        <v/>
      </c>
      <c r="J24" s="26">
        <f>IFERROR(IF($A24="","",IF(OR(EOMONTH($A24,0)&gt;Premissas!$B$7,$C24=0,$G24=""),"",($G24-$C24)/$C24)),"")</f>
        <v/>
      </c>
      <c r="K24" s="27">
        <f>IF($A24="","",COUNTIFS('Lançamentos'!$B$2:$B$201,$A24,'Lançamentos'!$H$2:$H$201,"Previsto")+COUNTIFS('Lançamentos'!$B$2:$B$201,$A24,'Lançamentos'!$H$2:$H$201,"Parcial")+COUNTIFS('Lançamentos'!$B$2:$B$201,$A24,'Lançamentos'!$H$2:$H$201,"Realizado"))</f>
        <v/>
      </c>
      <c r="L24" s="4">
        <f>IF($A24="","",IF($K24=0,"PREENCHER: sem lançamentos previstos",IF($E24&lt;0,"CRÍTICO: saldo projetado negativo",IF($E24&lt;Premissas!$B$5,"ATENÇÃO: abaixo do caixa mínimo",IF(AND($J24&lt;&gt;"",$J24&gt;Premissas!$B$6),"ATENÇÃO: saídas acima do previsto",IF($D24&lt;0,"MONITORAR: resultado mensal negativo","OK"))))))</f>
        <v/>
      </c>
      <c r="M24" s="33">
        <f>IF(OR($A24="",$K24=0),"",Premissas!$B$5)</f>
        <v/>
      </c>
      <c r="O24" s="37">
        <f>IFERROR(IF($A24="","",$A24),"")</f>
        <v/>
      </c>
      <c r="P24" s="38">
        <f>IFERROR(IF($E24="","",$E24),"")</f>
        <v/>
      </c>
      <c r="Q24" s="38">
        <f>IFERROR(IF($M24="","",$M24),"")</f>
        <v/>
      </c>
    </row>
    <row r="25" ht="34" customHeight="1">
      <c r="A25" s="36">
        <f>IF(ROWS($A$5:A25)&lt;=Premissas!$B$4,EDATE(Premissas!$B$3,ROWS($A$5:A25)-1),"")</f>
        <v/>
      </c>
      <c r="B25" s="34">
        <f>IF(OR($A25="",$K25=0),"",SUMIFS('Lançamentos'!$F$2:$F$201,'Lançamentos'!$B$2:$B$201,$A25,'Lançamentos'!$C$2:$C$201,"Entrada",'Lançamentos'!$H$2:$H$201,"Previsto")+SUMIFS('Lançamentos'!$F$2:$F$201,'Lançamentos'!$B$2:$B$201,$A25,'Lançamentos'!$C$2:$C$201,"Entrada",'Lançamentos'!$H$2:$H$201,"Parcial")+SUMIFS('Lançamentos'!$F$2:$F$201,'Lançamentos'!$B$2:$B$201,$A25,'Lançamentos'!$C$2:$C$201,"Entrada",'Lançamentos'!$H$2:$H$201,"Realizado"))</f>
        <v/>
      </c>
      <c r="C25" s="34">
        <f>IF(OR($A25="",$K25=0),"",SUMIFS('Lançamentos'!$F$2:$F$201,'Lançamentos'!$B$2:$B$201,$A25,'Lançamentos'!$C$2:$C$201,"Saída",'Lançamentos'!$H$2:$H$201,"Previsto")+SUMIFS('Lançamentos'!$F$2:$F$201,'Lançamentos'!$B$2:$B$201,$A25,'Lançamentos'!$C$2:$C$201,"Saída",'Lançamentos'!$H$2:$H$201,"Parcial")+SUMIFS('Lançamentos'!$F$2:$F$201,'Lançamentos'!$B$2:$B$201,$A25,'Lançamentos'!$C$2:$C$201,"Saída",'Lançamentos'!$H$2:$H$201,"Realizado"))</f>
        <v/>
      </c>
      <c r="D25" s="34">
        <f>IF(OR($B25="",$C25=""),"",$B25-$C25)</f>
        <v/>
      </c>
      <c r="E25" s="34">
        <f>IF($D25="","",Premissas!$B$2+SUM($D$5:D25))</f>
        <v/>
      </c>
      <c r="F25" s="34">
        <f>IF($A25="","",IF(COUNTIFS('Lançamentos'!$B$2:$B$201,$A25,'Lançamentos'!$C$2:$C$201,"Entrada",'Lançamentos'!$H$2:$H$201,"Parcial")+COUNTIFS('Lançamentos'!$B$2:$B$201,$A25,'Lançamentos'!$C$2:$C$201,"Entrada",'Lançamentos'!$H$2:$H$201,"Realizado")=0,"",SUMIFS('Lançamentos'!$G$2:$G$201,'Lançamentos'!$B$2:$B$201,$A25,'Lançamentos'!$C$2:$C$201,"Entrada",'Lançamentos'!$H$2:$H$201,"Parcial")+SUMIFS('Lançamentos'!$G$2:$G$201,'Lançamentos'!$B$2:$B$201,$A25,'Lançamentos'!$C$2:$C$201,"Entrada",'Lançamentos'!$H$2:$H$201,"Realizado")))</f>
        <v/>
      </c>
      <c r="G25" s="34">
        <f>IF($A25="","",IF(COUNTIFS('Lançamentos'!$B$2:$B$201,$A25,'Lançamentos'!$C$2:$C$201,"Saída",'Lançamentos'!$H$2:$H$201,"Parcial")+COUNTIFS('Lançamentos'!$B$2:$B$201,$A25,'Lançamentos'!$C$2:$C$201,"Saída",'Lançamentos'!$H$2:$H$201,"Realizado")=0,"",SUMIFS('Lançamentos'!$G$2:$G$201,'Lançamentos'!$B$2:$B$201,$A25,'Lançamentos'!$C$2:$C$201,"Saída",'Lançamentos'!$H$2:$H$201,"Parcial")+SUMIFS('Lançamentos'!$G$2:$G$201,'Lançamentos'!$B$2:$B$201,$A25,'Lançamentos'!$C$2:$C$201,"Saída",'Lançamentos'!$H$2:$H$201,"Realizado")))</f>
        <v/>
      </c>
      <c r="H25" s="34">
        <f>IF(AND($F25="",$G25=""),"",IF($F25="",0,$F25)-IF($G25="",0,$G25))</f>
        <v/>
      </c>
      <c r="I25" s="34">
        <f>IF(OR($A25="",$A25&gt;EOMONTH(Premissas!$B$7,-1)+1,COUNT($H$5:H25)=0),"",Premissas!$B$2+SUM($H$5:H25))</f>
        <v/>
      </c>
      <c r="J25" s="21">
        <f>IFERROR(IF($A25="","",IF(OR(EOMONTH($A25,0)&gt;Premissas!$B$7,$C25=0,$G25=""),"",($G25-$C25)/$C25)),"")</f>
        <v/>
      </c>
      <c r="K25" s="22">
        <f>IF($A25="","",COUNTIFS('Lançamentos'!$B$2:$B$201,$A25,'Lançamentos'!$H$2:$H$201,"Previsto")+COUNTIFS('Lançamentos'!$B$2:$B$201,$A25,'Lançamentos'!$H$2:$H$201,"Parcial")+COUNTIFS('Lançamentos'!$B$2:$B$201,$A25,'Lançamentos'!$H$2:$H$201,"Realizado"))</f>
        <v/>
      </c>
      <c r="L25" s="3">
        <f>IF($A25="","",IF($K25=0,"PREENCHER: sem lançamentos previstos",IF($E25&lt;0,"CRÍTICO: saldo projetado negativo",IF($E25&lt;Premissas!$B$5,"ATENÇÃO: abaixo do caixa mínimo",IF(AND($J25&lt;&gt;"",$J25&gt;Premissas!$B$6),"ATENÇÃO: saídas acima do previsto",IF($D25&lt;0,"MONITORAR: resultado mensal negativo","OK"))))))</f>
        <v/>
      </c>
      <c r="M25" s="34">
        <f>IF(OR($A25="",$K25=0),"",Premissas!$B$5)</f>
        <v/>
      </c>
      <c r="O25" s="37">
        <f>IFERROR(IF($A25="","",$A25),"")</f>
        <v/>
      </c>
      <c r="P25" s="38">
        <f>IFERROR(IF($E25="","",$E25),"")</f>
        <v/>
      </c>
      <c r="Q25" s="38">
        <f>IFERROR(IF($M25="","",$M25),"")</f>
        <v/>
      </c>
    </row>
    <row r="26" ht="34" customHeight="1">
      <c r="A26" s="39">
        <f>IF(ROWS($A$5:A26)&lt;=Premissas!$B$4,EDATE(Premissas!$B$3,ROWS($A$5:A26)-1),"")</f>
        <v/>
      </c>
      <c r="B26" s="33">
        <f>IF(OR($A26="",$K26=0),"",SUMIFS('Lançamentos'!$F$2:$F$201,'Lançamentos'!$B$2:$B$201,$A26,'Lançamentos'!$C$2:$C$201,"Entrada",'Lançamentos'!$H$2:$H$201,"Previsto")+SUMIFS('Lançamentos'!$F$2:$F$201,'Lançamentos'!$B$2:$B$201,$A26,'Lançamentos'!$C$2:$C$201,"Entrada",'Lançamentos'!$H$2:$H$201,"Parcial")+SUMIFS('Lançamentos'!$F$2:$F$201,'Lançamentos'!$B$2:$B$201,$A26,'Lançamentos'!$C$2:$C$201,"Entrada",'Lançamentos'!$H$2:$H$201,"Realizado"))</f>
        <v/>
      </c>
      <c r="C26" s="33">
        <f>IF(OR($A26="",$K26=0),"",SUMIFS('Lançamentos'!$F$2:$F$201,'Lançamentos'!$B$2:$B$201,$A26,'Lançamentos'!$C$2:$C$201,"Saída",'Lançamentos'!$H$2:$H$201,"Previsto")+SUMIFS('Lançamentos'!$F$2:$F$201,'Lançamentos'!$B$2:$B$201,$A26,'Lançamentos'!$C$2:$C$201,"Saída",'Lançamentos'!$H$2:$H$201,"Parcial")+SUMIFS('Lançamentos'!$F$2:$F$201,'Lançamentos'!$B$2:$B$201,$A26,'Lançamentos'!$C$2:$C$201,"Saída",'Lançamentos'!$H$2:$H$201,"Realizado"))</f>
        <v/>
      </c>
      <c r="D26" s="33">
        <f>IF(OR($B26="",$C26=""),"",$B26-$C26)</f>
        <v/>
      </c>
      <c r="E26" s="33">
        <f>IF($D26="","",Premissas!$B$2+SUM($D$5:D26))</f>
        <v/>
      </c>
      <c r="F26" s="33">
        <f>IF($A26="","",IF(COUNTIFS('Lançamentos'!$B$2:$B$201,$A26,'Lançamentos'!$C$2:$C$201,"Entrada",'Lançamentos'!$H$2:$H$201,"Parcial")+COUNTIFS('Lançamentos'!$B$2:$B$201,$A26,'Lançamentos'!$C$2:$C$201,"Entrada",'Lançamentos'!$H$2:$H$201,"Realizado")=0,"",SUMIFS('Lançamentos'!$G$2:$G$201,'Lançamentos'!$B$2:$B$201,$A26,'Lançamentos'!$C$2:$C$201,"Entrada",'Lançamentos'!$H$2:$H$201,"Parcial")+SUMIFS('Lançamentos'!$G$2:$G$201,'Lançamentos'!$B$2:$B$201,$A26,'Lançamentos'!$C$2:$C$201,"Entrada",'Lançamentos'!$H$2:$H$201,"Realizado")))</f>
        <v/>
      </c>
      <c r="G26" s="33">
        <f>IF($A26="","",IF(COUNTIFS('Lançamentos'!$B$2:$B$201,$A26,'Lançamentos'!$C$2:$C$201,"Saída",'Lançamentos'!$H$2:$H$201,"Parcial")+COUNTIFS('Lançamentos'!$B$2:$B$201,$A26,'Lançamentos'!$C$2:$C$201,"Saída",'Lançamentos'!$H$2:$H$201,"Realizado")=0,"",SUMIFS('Lançamentos'!$G$2:$G$201,'Lançamentos'!$B$2:$B$201,$A26,'Lançamentos'!$C$2:$C$201,"Saída",'Lançamentos'!$H$2:$H$201,"Parcial")+SUMIFS('Lançamentos'!$G$2:$G$201,'Lançamentos'!$B$2:$B$201,$A26,'Lançamentos'!$C$2:$C$201,"Saída",'Lançamentos'!$H$2:$H$201,"Realizado")))</f>
        <v/>
      </c>
      <c r="H26" s="33">
        <f>IF(AND($F26="",$G26=""),"",IF($F26="",0,$F26)-IF($G26="",0,$G26))</f>
        <v/>
      </c>
      <c r="I26" s="33">
        <f>IF(OR($A26="",$A26&gt;EOMONTH(Premissas!$B$7,-1)+1,COUNT($H$5:H26)=0),"",Premissas!$B$2+SUM($H$5:H26))</f>
        <v/>
      </c>
      <c r="J26" s="26">
        <f>IFERROR(IF($A26="","",IF(OR(EOMONTH($A26,0)&gt;Premissas!$B$7,$C26=0,$G26=""),"",($G26-$C26)/$C26)),"")</f>
        <v/>
      </c>
      <c r="K26" s="27">
        <f>IF($A26="","",COUNTIFS('Lançamentos'!$B$2:$B$201,$A26,'Lançamentos'!$H$2:$H$201,"Previsto")+COUNTIFS('Lançamentos'!$B$2:$B$201,$A26,'Lançamentos'!$H$2:$H$201,"Parcial")+COUNTIFS('Lançamentos'!$B$2:$B$201,$A26,'Lançamentos'!$H$2:$H$201,"Realizado"))</f>
        <v/>
      </c>
      <c r="L26" s="4">
        <f>IF($A26="","",IF($K26=0,"PREENCHER: sem lançamentos previstos",IF($E26&lt;0,"CRÍTICO: saldo projetado negativo",IF($E26&lt;Premissas!$B$5,"ATENÇÃO: abaixo do caixa mínimo",IF(AND($J26&lt;&gt;"",$J26&gt;Premissas!$B$6),"ATENÇÃO: saídas acima do previsto",IF($D26&lt;0,"MONITORAR: resultado mensal negativo","OK"))))))</f>
        <v/>
      </c>
      <c r="M26" s="33">
        <f>IF(OR($A26="",$K26=0),"",Premissas!$B$5)</f>
        <v/>
      </c>
      <c r="O26" s="37">
        <f>IFERROR(IF($A26="","",$A26),"")</f>
        <v/>
      </c>
      <c r="P26" s="38">
        <f>IFERROR(IF($E26="","",$E26),"")</f>
        <v/>
      </c>
      <c r="Q26" s="38">
        <f>IFERROR(IF($M26="","",$M26),"")</f>
        <v/>
      </c>
    </row>
    <row r="27" ht="34" customHeight="1">
      <c r="A27" s="36">
        <f>IF(ROWS($A$5:A27)&lt;=Premissas!$B$4,EDATE(Premissas!$B$3,ROWS($A$5:A27)-1),"")</f>
        <v/>
      </c>
      <c r="B27" s="34">
        <f>IF(OR($A27="",$K27=0),"",SUMIFS('Lançamentos'!$F$2:$F$201,'Lançamentos'!$B$2:$B$201,$A27,'Lançamentos'!$C$2:$C$201,"Entrada",'Lançamentos'!$H$2:$H$201,"Previsto")+SUMIFS('Lançamentos'!$F$2:$F$201,'Lançamentos'!$B$2:$B$201,$A27,'Lançamentos'!$C$2:$C$201,"Entrada",'Lançamentos'!$H$2:$H$201,"Parcial")+SUMIFS('Lançamentos'!$F$2:$F$201,'Lançamentos'!$B$2:$B$201,$A27,'Lançamentos'!$C$2:$C$201,"Entrada",'Lançamentos'!$H$2:$H$201,"Realizado"))</f>
        <v/>
      </c>
      <c r="C27" s="34">
        <f>IF(OR($A27="",$K27=0),"",SUMIFS('Lançamentos'!$F$2:$F$201,'Lançamentos'!$B$2:$B$201,$A27,'Lançamentos'!$C$2:$C$201,"Saída",'Lançamentos'!$H$2:$H$201,"Previsto")+SUMIFS('Lançamentos'!$F$2:$F$201,'Lançamentos'!$B$2:$B$201,$A27,'Lançamentos'!$C$2:$C$201,"Saída",'Lançamentos'!$H$2:$H$201,"Parcial")+SUMIFS('Lançamentos'!$F$2:$F$201,'Lançamentos'!$B$2:$B$201,$A27,'Lançamentos'!$C$2:$C$201,"Saída",'Lançamentos'!$H$2:$H$201,"Realizado"))</f>
        <v/>
      </c>
      <c r="D27" s="34">
        <f>IF(OR($B27="",$C27=""),"",$B27-$C27)</f>
        <v/>
      </c>
      <c r="E27" s="34">
        <f>IF($D27="","",Premissas!$B$2+SUM($D$5:D27))</f>
        <v/>
      </c>
      <c r="F27" s="34">
        <f>IF($A27="","",IF(COUNTIFS('Lançamentos'!$B$2:$B$201,$A27,'Lançamentos'!$C$2:$C$201,"Entrada",'Lançamentos'!$H$2:$H$201,"Parcial")+COUNTIFS('Lançamentos'!$B$2:$B$201,$A27,'Lançamentos'!$C$2:$C$201,"Entrada",'Lançamentos'!$H$2:$H$201,"Realizado")=0,"",SUMIFS('Lançamentos'!$G$2:$G$201,'Lançamentos'!$B$2:$B$201,$A27,'Lançamentos'!$C$2:$C$201,"Entrada",'Lançamentos'!$H$2:$H$201,"Parcial")+SUMIFS('Lançamentos'!$G$2:$G$201,'Lançamentos'!$B$2:$B$201,$A27,'Lançamentos'!$C$2:$C$201,"Entrada",'Lançamentos'!$H$2:$H$201,"Realizado")))</f>
        <v/>
      </c>
      <c r="G27" s="34">
        <f>IF($A27="","",IF(COUNTIFS('Lançamentos'!$B$2:$B$201,$A27,'Lançamentos'!$C$2:$C$201,"Saída",'Lançamentos'!$H$2:$H$201,"Parcial")+COUNTIFS('Lançamentos'!$B$2:$B$201,$A27,'Lançamentos'!$C$2:$C$201,"Saída",'Lançamentos'!$H$2:$H$201,"Realizado")=0,"",SUMIFS('Lançamentos'!$G$2:$G$201,'Lançamentos'!$B$2:$B$201,$A27,'Lançamentos'!$C$2:$C$201,"Saída",'Lançamentos'!$H$2:$H$201,"Parcial")+SUMIFS('Lançamentos'!$G$2:$G$201,'Lançamentos'!$B$2:$B$201,$A27,'Lançamentos'!$C$2:$C$201,"Saída",'Lançamentos'!$H$2:$H$201,"Realizado")))</f>
        <v/>
      </c>
      <c r="H27" s="34">
        <f>IF(AND($F27="",$G27=""),"",IF($F27="",0,$F27)-IF($G27="",0,$G27))</f>
        <v/>
      </c>
      <c r="I27" s="34">
        <f>IF(OR($A27="",$A27&gt;EOMONTH(Premissas!$B$7,-1)+1,COUNT($H$5:H27)=0),"",Premissas!$B$2+SUM($H$5:H27))</f>
        <v/>
      </c>
      <c r="J27" s="21">
        <f>IFERROR(IF($A27="","",IF(OR(EOMONTH($A27,0)&gt;Premissas!$B$7,$C27=0,$G27=""),"",($G27-$C27)/$C27)),"")</f>
        <v/>
      </c>
      <c r="K27" s="22">
        <f>IF($A27="","",COUNTIFS('Lançamentos'!$B$2:$B$201,$A27,'Lançamentos'!$H$2:$H$201,"Previsto")+COUNTIFS('Lançamentos'!$B$2:$B$201,$A27,'Lançamentos'!$H$2:$H$201,"Parcial")+COUNTIFS('Lançamentos'!$B$2:$B$201,$A27,'Lançamentos'!$H$2:$H$201,"Realizado"))</f>
        <v/>
      </c>
      <c r="L27" s="3">
        <f>IF($A27="","",IF($K27=0,"PREENCHER: sem lançamentos previstos",IF($E27&lt;0,"CRÍTICO: saldo projetado negativo",IF($E27&lt;Premissas!$B$5,"ATENÇÃO: abaixo do caixa mínimo",IF(AND($J27&lt;&gt;"",$J27&gt;Premissas!$B$6),"ATENÇÃO: saídas acima do previsto",IF($D27&lt;0,"MONITORAR: resultado mensal negativo","OK"))))))</f>
        <v/>
      </c>
      <c r="M27" s="34">
        <f>IF(OR($A27="",$K27=0),"",Premissas!$B$5)</f>
        <v/>
      </c>
      <c r="O27" s="37">
        <f>IFERROR(IF($A27="","",$A27),"")</f>
        <v/>
      </c>
      <c r="P27" s="38">
        <f>IFERROR(IF($E27="","",$E27),"")</f>
        <v/>
      </c>
      <c r="Q27" s="38">
        <f>IFERROR(IF($M27="","",$M27),"")</f>
        <v/>
      </c>
    </row>
    <row r="28" ht="34" customHeight="1">
      <c r="A28" s="39">
        <f>IF(ROWS($A$5:A28)&lt;=Premissas!$B$4,EDATE(Premissas!$B$3,ROWS($A$5:A28)-1),"")</f>
        <v/>
      </c>
      <c r="B28" s="33">
        <f>IF(OR($A28="",$K28=0),"",SUMIFS('Lançamentos'!$F$2:$F$201,'Lançamentos'!$B$2:$B$201,$A28,'Lançamentos'!$C$2:$C$201,"Entrada",'Lançamentos'!$H$2:$H$201,"Previsto")+SUMIFS('Lançamentos'!$F$2:$F$201,'Lançamentos'!$B$2:$B$201,$A28,'Lançamentos'!$C$2:$C$201,"Entrada",'Lançamentos'!$H$2:$H$201,"Parcial")+SUMIFS('Lançamentos'!$F$2:$F$201,'Lançamentos'!$B$2:$B$201,$A28,'Lançamentos'!$C$2:$C$201,"Entrada",'Lançamentos'!$H$2:$H$201,"Realizado"))</f>
        <v/>
      </c>
      <c r="C28" s="33">
        <f>IF(OR($A28="",$K28=0),"",SUMIFS('Lançamentos'!$F$2:$F$201,'Lançamentos'!$B$2:$B$201,$A28,'Lançamentos'!$C$2:$C$201,"Saída",'Lançamentos'!$H$2:$H$201,"Previsto")+SUMIFS('Lançamentos'!$F$2:$F$201,'Lançamentos'!$B$2:$B$201,$A28,'Lançamentos'!$C$2:$C$201,"Saída",'Lançamentos'!$H$2:$H$201,"Parcial")+SUMIFS('Lançamentos'!$F$2:$F$201,'Lançamentos'!$B$2:$B$201,$A28,'Lançamentos'!$C$2:$C$201,"Saída",'Lançamentos'!$H$2:$H$201,"Realizado"))</f>
        <v/>
      </c>
      <c r="D28" s="33">
        <f>IF(OR($B28="",$C28=""),"",$B28-$C28)</f>
        <v/>
      </c>
      <c r="E28" s="33">
        <f>IF($D28="","",Premissas!$B$2+SUM($D$5:D28))</f>
        <v/>
      </c>
      <c r="F28" s="33">
        <f>IF($A28="","",IF(COUNTIFS('Lançamentos'!$B$2:$B$201,$A28,'Lançamentos'!$C$2:$C$201,"Entrada",'Lançamentos'!$H$2:$H$201,"Parcial")+COUNTIFS('Lançamentos'!$B$2:$B$201,$A28,'Lançamentos'!$C$2:$C$201,"Entrada",'Lançamentos'!$H$2:$H$201,"Realizado")=0,"",SUMIFS('Lançamentos'!$G$2:$G$201,'Lançamentos'!$B$2:$B$201,$A28,'Lançamentos'!$C$2:$C$201,"Entrada",'Lançamentos'!$H$2:$H$201,"Parcial")+SUMIFS('Lançamentos'!$G$2:$G$201,'Lançamentos'!$B$2:$B$201,$A28,'Lançamentos'!$C$2:$C$201,"Entrada",'Lançamentos'!$H$2:$H$201,"Realizado")))</f>
        <v/>
      </c>
      <c r="G28" s="33">
        <f>IF($A28="","",IF(COUNTIFS('Lançamentos'!$B$2:$B$201,$A28,'Lançamentos'!$C$2:$C$201,"Saída",'Lançamentos'!$H$2:$H$201,"Parcial")+COUNTIFS('Lançamentos'!$B$2:$B$201,$A28,'Lançamentos'!$C$2:$C$201,"Saída",'Lançamentos'!$H$2:$H$201,"Realizado")=0,"",SUMIFS('Lançamentos'!$G$2:$G$201,'Lançamentos'!$B$2:$B$201,$A28,'Lançamentos'!$C$2:$C$201,"Saída",'Lançamentos'!$H$2:$H$201,"Parcial")+SUMIFS('Lançamentos'!$G$2:$G$201,'Lançamentos'!$B$2:$B$201,$A28,'Lançamentos'!$C$2:$C$201,"Saída",'Lançamentos'!$H$2:$H$201,"Realizado")))</f>
        <v/>
      </c>
      <c r="H28" s="33">
        <f>IF(AND($F28="",$G28=""),"",IF($F28="",0,$F28)-IF($G28="",0,$G28))</f>
        <v/>
      </c>
      <c r="I28" s="33">
        <f>IF(OR($A28="",$A28&gt;EOMONTH(Premissas!$B$7,-1)+1,COUNT($H$5:H28)=0),"",Premissas!$B$2+SUM($H$5:H28))</f>
        <v/>
      </c>
      <c r="J28" s="26">
        <f>IFERROR(IF($A28="","",IF(OR(EOMONTH($A28,0)&gt;Premissas!$B$7,$C28=0,$G28=""),"",($G28-$C28)/$C28)),"")</f>
        <v/>
      </c>
      <c r="K28" s="27">
        <f>IF($A28="","",COUNTIFS('Lançamentos'!$B$2:$B$201,$A28,'Lançamentos'!$H$2:$H$201,"Previsto")+COUNTIFS('Lançamentos'!$B$2:$B$201,$A28,'Lançamentos'!$H$2:$H$201,"Parcial")+COUNTIFS('Lançamentos'!$B$2:$B$201,$A28,'Lançamentos'!$H$2:$H$201,"Realizado"))</f>
        <v/>
      </c>
      <c r="L28" s="4">
        <f>IF($A28="","",IF($K28=0,"PREENCHER: sem lançamentos previstos",IF($E28&lt;0,"CRÍTICO: saldo projetado negativo",IF($E28&lt;Premissas!$B$5,"ATENÇÃO: abaixo do caixa mínimo",IF(AND($J28&lt;&gt;"",$J28&gt;Premissas!$B$6),"ATENÇÃO: saídas acima do previsto",IF($D28&lt;0,"MONITORAR: resultado mensal negativo","OK"))))))</f>
        <v/>
      </c>
      <c r="M28" s="33">
        <f>IF(OR($A28="",$K28=0),"",Premissas!$B$5)</f>
        <v/>
      </c>
      <c r="O28" s="37">
        <f>IFERROR(IF($A28="","",$A28),"")</f>
        <v/>
      </c>
      <c r="P28" s="38">
        <f>IFERROR(IF($E28="","",$E28),"")</f>
        <v/>
      </c>
      <c r="Q28" s="38">
        <f>IFERROR(IF($M28="","",$M28),"")</f>
        <v/>
      </c>
    </row>
  </sheetData>
  <autoFilter ref="A4:M28"/>
  <mergeCells count="1">
    <mergeCell ref="A1:M1"/>
  </mergeCells>
  <conditionalFormatting sqref="E5:E28">
    <cfRule type="expression" priority="1" dxfId="4">
      <formula>AND($E5&lt;&gt;"",$E5&lt;0)</formula>
    </cfRule>
    <cfRule type="expression" priority="2" dxfId="6">
      <formula>AND($E5&lt;&gt;"",$E5&gt;=0,$E5&lt;Premissas!$B$5)</formula>
    </cfRule>
  </conditionalFormatting>
  <conditionalFormatting sqref="D5:D28">
    <cfRule type="expression" priority="3" dxfId="7">
      <formula>AND($D5&lt;&gt;"",$D5&lt;0)</formula>
    </cfRule>
  </conditionalFormatting>
  <conditionalFormatting sqref="J5:J28">
    <cfRule type="expression" priority="4" dxfId="2">
      <formula>AND($J5&lt;&gt;"",$J5&gt;Premissas!$B$6)</formula>
    </cfRule>
  </conditionalFormatting>
  <conditionalFormatting sqref="L5:L28">
    <cfRule type="expression" priority="5" dxfId="4" stopIfTrue="1">
      <formula>LEFT($L5,7)="CRÍTICO"</formula>
    </cfRule>
    <cfRule type="expression" priority="6" dxfId="6" stopIfTrue="1">
      <formula>LEFT($L5,7)="ATENÇÃO"</formula>
    </cfRule>
    <cfRule type="expression" priority="7" dxfId="3" stopIfTrue="1">
      <formula>LEFT($L5,9)="PREENCHER"</formula>
    </cfRule>
    <cfRule type="expression" priority="8" dxfId="8">
      <formula>$L5="OK"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2026-09-18T17:21:06Z</dcterms:created>
  <dcterms:modified xmlns:dcterms="http://purl.org/dc/terms/" xmlns:xsi="http://www.w3.org/2001/XMLSchema-instance" xsi:type="dcterms:W3CDTF">2026-09-18T17:21:07+00:00Z</dcterms:modified>
</cp:coreProperties>
</file>