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Extrato Bancário" sheetId="2" state="visible" r:id="rId2"/>
    <sheet xmlns:r="http://schemas.openxmlformats.org/officeDocument/2006/relationships" name="Lançamentos Internos" sheetId="3" state="visible" r:id="rId3"/>
    <sheet xmlns:r="http://schemas.openxmlformats.org/officeDocument/2006/relationships" name="Premissas" sheetId="4" state="visible" r:id="rId4"/>
  </sheets>
  <definedNames>
    <definedName name="_xlnm._FilterDatabase" localSheetId="1" hidden="1">'Extrato Bancário'!$A$4:$H$124</definedName>
    <definedName name="_xlnm._FilterDatabase" localSheetId="2" hidden="1">'Lançamentos Internos'!$A$4:$H$124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&quot;R$&quot; #,##0.00;[Red]-&quot;R$&quot; #,##0.00"/>
    <numFmt numFmtId="165" formatCode="0.0%"/>
    <numFmt numFmtId="166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D6D75"/>
      <sz val="10"/>
    </font>
    <font>
      <name val="Calibri"/>
      <b val="1"/>
      <color rgb="00FFFFFF"/>
      <sz val="11"/>
    </font>
    <font>
      <name val="Calibri"/>
      <color rgb="00243746"/>
      <sz val="10"/>
    </font>
    <font>
      <name val="Calibri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FFF"/>
      </patternFill>
    </fill>
    <fill>
      <patternFill patternType="solid">
        <fgColor rgb="00FFF3D8"/>
      </patternFill>
    </fill>
  </fills>
  <borders count="2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  <dxf>
      <font>
        <name val="Calibri"/>
        <b val="1"/>
        <color rgb="00243746"/>
        <sz val="10"/>
      </font>
      <fill>
        <patternFill patternType="solid">
          <fgColor rgb="00D7A52E"/>
        </patternFill>
      </fill>
    </dxf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Registros por situação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2F6F68"/>
            </a:solidFill>
            <a:ln xmlns:a="http://schemas.openxmlformats.org/drawingml/2006/main">
              <a:solidFill>
                <a:srgbClr val="2F6F68"/>
              </a:solidFill>
              <a:prstDash val="solid"/>
            </a:ln>
          </spPr>
          <cat>
            <numRef>
              <f>'Resumo'!$A$15:$A$17</f>
            </numRef>
          </cat>
          <val>
            <numRef>
              <f>'Resumo'!$B$15:$B$17</f>
            </numRef>
          </val>
        </ser>
        <dLbls>
          <showLegendKey val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 de registros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Situação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24D"/>
    <outlinePr summaryBelow="1" summaryRight="1"/>
    <pageSetUpPr fitToPage="1"/>
  </sheetPr>
  <dimension ref="A1:H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7" customWidth="1" min="1" max="1"/>
    <col width="19" customWidth="1" min="2" max="2"/>
    <col width="3" customWidth="1" min="3" max="3"/>
    <col width="17" customWidth="1" min="4" max="4"/>
    <col width="17" customWidth="1" min="5" max="5"/>
    <col width="17" customWidth="1" min="6" max="6"/>
    <col width="17" customWidth="1" min="7" max="7"/>
    <col width="4" customWidth="1" min="8" max="8"/>
  </cols>
  <sheetData>
    <row r="1" ht="30" customHeight="1">
      <c r="A1" s="1" t="inlineStr">
        <is>
          <t>Conciliação bancária condomínio — resumo</t>
        </is>
      </c>
    </row>
    <row r="2" ht="30" customHeight="1">
      <c r="A2" s="3" t="inlineStr">
        <is>
          <t>Indicadores calculados a partir dos registros fictícios inseridos nas abas de trabalho.</t>
        </is>
      </c>
    </row>
    <row r="3" ht="28" customHeight="1">
      <c r="A3" s="4" t="inlineStr">
        <is>
          <t>Indicador</t>
        </is>
      </c>
      <c r="B3" s="4" t="inlineStr">
        <is>
          <t>Valor</t>
        </is>
      </c>
    </row>
    <row r="4" ht="23" customHeight="1">
      <c r="A4" s="5" t="inlineStr">
        <is>
          <t>Total líquido do extrato</t>
        </is>
      </c>
      <c r="B4" s="6">
        <f>IF(COUNT('Extrato Bancário'!$E$5:$E$124)=0,"",SUM('Extrato Bancário'!$E$5:$E$124))</f>
        <v/>
      </c>
    </row>
    <row r="5" ht="23" customHeight="1">
      <c r="A5" s="7" t="inlineStr">
        <is>
          <t>Total líquido dos lançamentos internos</t>
        </is>
      </c>
      <c r="B5" s="8">
        <f>IF(COUNT('Lançamentos Internos'!$E$5:$E$124)=0,"",SUM('Lançamentos Internos'!$E$5:$E$124))</f>
        <v/>
      </c>
    </row>
    <row r="6" ht="23" customHeight="1">
      <c r="A6" s="5" t="inlineStr">
        <is>
          <t>Diferença líquida</t>
        </is>
      </c>
      <c r="B6" s="6">
        <f>IF(OR(B4="",B5=""),"",B4-B5)</f>
        <v/>
      </c>
    </row>
    <row r="7"/>
    <row r="8" ht="23" customHeight="1">
      <c r="A8" s="7" t="inlineStr">
        <is>
          <t>Registros no extrato</t>
        </is>
      </c>
      <c r="B8" s="9">
        <f>IF(COUNTA('Extrato Bancário'!$A$5:$A$124)=0,"",COUNTA('Extrato Bancário'!$A$5:$A$124))</f>
        <v/>
      </c>
    </row>
    <row r="9" ht="23" customHeight="1">
      <c r="A9" s="5" t="inlineStr">
        <is>
          <t>Registros internos</t>
        </is>
      </c>
      <c r="B9" s="10">
        <f>IF(COUNTA('Lançamentos Internos'!$A$5:$A$124)=0,"",COUNTA('Lançamentos Internos'!$A$5:$A$124))</f>
        <v/>
      </c>
    </row>
    <row r="10" ht="23" customHeight="1">
      <c r="A10" s="7" t="inlineStr">
        <is>
          <t>A conferir no extrato</t>
        </is>
      </c>
      <c r="B10" s="9">
        <f>IF(B8="","",COUNTIF('Extrato Bancário'!$G$5:$G$124,"Conferir diferença")+COUNTIF('Extrato Bancário'!$G$5:$G$124,"Sem correspondente"))</f>
        <v/>
      </c>
    </row>
    <row r="11" ht="23" customHeight="1">
      <c r="A11" s="5" t="inlineStr">
        <is>
          <t>A conferir nos registros internos</t>
        </is>
      </c>
      <c r="B11" s="10">
        <f>IF(B9="","",COUNTIF('Lançamentos Internos'!$G$5:$G$124,"Conferir diferença")+COUNTIF('Lançamentos Internos'!$G$5:$G$124,"Sem correspondente"))</f>
        <v/>
      </c>
    </row>
    <row r="12" ht="23" customHeight="1">
      <c r="A12" s="7" t="inlineStr">
        <is>
          <t>Percentual de registros conciliados</t>
        </is>
      </c>
      <c r="B12" s="11">
        <f>IFERROR((COUNTIF('Extrato Bancário'!$G$5:$G$124,"Conciliado")+COUNTIF('Lançamentos Internos'!$G$5:$G$124,"Conciliado"))/(B8+B9),"")</f>
        <v/>
      </c>
    </row>
    <row r="13"/>
    <row r="14" ht="28" customHeight="1">
      <c r="A14" s="4" t="inlineStr">
        <is>
          <t>Situação</t>
        </is>
      </c>
      <c r="B14" s="4" t="inlineStr">
        <is>
          <t>Registros</t>
        </is>
      </c>
    </row>
    <row r="15" ht="23" customHeight="1">
      <c r="A15" s="5" t="inlineStr">
        <is>
          <t>Conciliado</t>
        </is>
      </c>
      <c r="B15" s="10">
        <f>COUNTIF('Extrato Bancário'!$G$5:$G$124,"Conciliado")+COUNTIF('Lançamentos Internos'!$G$5:$G$124,"Conciliado")</f>
        <v/>
      </c>
    </row>
    <row r="16" ht="23" customHeight="1">
      <c r="A16" s="7" t="inlineStr">
        <is>
          <t>Conferir diferença</t>
        </is>
      </c>
      <c r="B16" s="9">
        <f>COUNTIF('Extrato Bancário'!$G$5:$G$124,"Conferir diferença")+COUNTIF('Lançamentos Internos'!$G$5:$G$124,"Conferir diferença")</f>
        <v/>
      </c>
    </row>
    <row r="17" ht="23" customHeight="1">
      <c r="A17" s="5" t="inlineStr">
        <is>
          <t>Sem correspondente</t>
        </is>
      </c>
      <c r="B17" s="10">
        <f>COUNTIF('Extrato Bancário'!$G$5:$G$124,"Sem correspondente")+COUNTIF('Lançamentos Internos'!$G$5:$G$124,"Sem correspondente")</f>
        <v/>
      </c>
    </row>
  </sheetData>
  <mergeCells count="1">
    <mergeCell ref="A1:H1"/>
  </mergeCells>
  <conditionalFormatting sqref="B6">
    <cfRule type="expression" priority="1" dxfId="0">
      <formula>AND(ISNUMBER($B$6),ABS($B$6)&gt;0)</formula>
    </cfRule>
  </conditionalFormatting>
  <conditionalFormatting sqref="B10:B11">
    <cfRule type="expression" priority="2" dxfId="1">
      <formula>AND(ISNUMBER(B10),B10&gt;0)</formula>
    </cfRule>
  </conditionalFormatting>
  <conditionalFormatting sqref="B12">
    <cfRule type="expression" priority="3" dxfId="1">
      <formula>AND(ISNUMBER($B$12),$B$12&lt;1)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F6F68"/>
    <outlinePr summaryBelow="1" summaryRight="1"/>
    <pageSetUpPr fitToPage="1"/>
  </sheetPr>
  <dimension ref="A1:H1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15" customWidth="1" min="2" max="2"/>
    <col width="14" customWidth="1" min="3" max="3"/>
    <col width="14" customWidth="1" min="4" max="4"/>
    <col width="16" customWidth="1" min="5" max="5"/>
    <col width="27" customWidth="1" min="6" max="6"/>
    <col width="22" customWidth="1" min="7" max="7"/>
    <col width="48" customWidth="1" min="8" max="8"/>
  </cols>
  <sheetData>
    <row r="1" ht="30" customHeight="1">
      <c r="A1" s="1" t="inlineStr">
        <is>
          <t>Extrato bancário — registros para conferência</t>
        </is>
      </c>
    </row>
    <row r="2" ht="32" customHeight="1">
      <c r="A2" s="3" t="inlineStr">
        <is>
          <t>Digite manualmente os lançamentos do extrato nas células amarelas; a situação é calculada por grupo.</t>
        </is>
      </c>
    </row>
    <row r="3"/>
    <row r="4" ht="28" customHeight="1">
      <c r="A4" s="4" t="inlineStr">
        <is>
          <t>Condomínio</t>
        </is>
      </c>
      <c r="B4" s="4" t="inlineStr">
        <is>
          <t>Unidade</t>
        </is>
      </c>
      <c r="C4" s="4" t="inlineStr">
        <is>
          <t>Período</t>
        </is>
      </c>
      <c r="D4" s="4" t="inlineStr">
        <is>
          <t>Vencimento</t>
        </is>
      </c>
      <c r="E4" s="4" t="inlineStr">
        <is>
          <t>Valor</t>
        </is>
      </c>
      <c r="F4" s="4" t="inlineStr">
        <is>
          <t>Responsável</t>
        </is>
      </c>
      <c r="G4" s="4" t="inlineStr">
        <is>
          <t>Situação</t>
        </is>
      </c>
      <c r="H4" s="4" t="inlineStr">
        <is>
          <t>Observações</t>
        </is>
      </c>
    </row>
    <row r="5" ht="22" customHeight="1">
      <c r="A5" s="12" t="inlineStr">
        <is>
          <t>Condomínio Fictício Jardins do Ipê</t>
        </is>
      </c>
      <c r="B5" s="12" t="inlineStr">
        <is>
          <t>A-101</t>
        </is>
      </c>
      <c r="C5" s="13" t="n">
        <v>46266</v>
      </c>
      <c r="D5" s="13" t="n">
        <v>46270</v>
      </c>
      <c r="E5" s="14" t="n">
        <v>780</v>
      </c>
      <c r="F5" s="12" t="inlineStr">
        <is>
          <t>Responsável Fictício 01</t>
        </is>
      </c>
      <c r="G5" s="15">
        <f>IF(OR(A5="",B5="",C5="",E5=""),"",IF(IFERROR(COUNTIFS('Lançamentos Internos'!$A$5:$A$124,A5,'Lançamentos Internos'!$B$5:$B$124,B5,'Lançamentos Internos'!$C$5:$C$124,C5),0)=0,"Sem correspondente",IF(ABS(IFERROR(SUMIFS('Lançamentos Internos'!$E$5:$E$124,'Lançamentos Internos'!$A$5:$A$124,A5,'Lançamentos Internos'!$B$5:$B$124,B5,'Lançamentos Internos'!$C$5:$C$124,C5),0)-IFERROR(SUMIFS($E$5:$E$124,$A$5:$A$124,A5,$B$5:$B$124,B5,$C$5:$C$124,C5),0))&lt;=IF(AND(ISNUMBER(Premissas!$B$4),Premissas!$B$4&gt;=0),Premissas!$B$4,0),"Conciliado","Conferir diferença")))</f>
        <v/>
      </c>
      <c r="H5" s="16" t="inlineStr">
        <is>
          <t>Exemplo fictício: crédito identificado no extrato.</t>
        </is>
      </c>
    </row>
    <row r="6" ht="22" customHeight="1">
      <c r="A6" s="12" t="inlineStr">
        <is>
          <t>Condomínio Fictício Jardins do Ipê</t>
        </is>
      </c>
      <c r="B6" s="12" t="inlineStr">
        <is>
          <t>A-102</t>
        </is>
      </c>
      <c r="C6" s="13" t="n">
        <v>46266</v>
      </c>
      <c r="D6" s="13" t="n">
        <v>46271</v>
      </c>
      <c r="E6" s="14" t="n">
        <v>780</v>
      </c>
      <c r="F6" s="12" t="inlineStr">
        <is>
          <t>Responsável Fictício 01</t>
        </is>
      </c>
      <c r="G6" s="17">
        <f>IF(OR(A6="",B6="",C6="",E6=""),"",IF(IFERROR(COUNTIFS('Lançamentos Internos'!$A$5:$A$124,A6,'Lançamentos Internos'!$B$5:$B$124,B6,'Lançamentos Internos'!$C$5:$C$124,C6),0)=0,"Sem correspondente",IF(ABS(IFERROR(SUMIFS('Lançamentos Internos'!$E$5:$E$124,'Lançamentos Internos'!$A$5:$A$124,A6,'Lançamentos Internos'!$B$5:$B$124,B6,'Lançamentos Internos'!$C$5:$C$124,C6),0)-IFERROR(SUMIFS($E$5:$E$124,$A$5:$A$124,A6,$B$5:$B$124,B6,$C$5:$C$124,C6),0))&lt;=IF(AND(ISNUMBER(Premissas!$B$4),Premissas!$B$4&gt;=0),Premissas!$B$4,0),"Conciliado","Conferir diferença")))</f>
        <v/>
      </c>
      <c r="H6" s="16" t="inlineStr">
        <is>
          <t>Exemplo fictício: crédito referente ao período.</t>
        </is>
      </c>
    </row>
    <row r="7" ht="22" customHeight="1">
      <c r="A7" s="12" t="inlineStr">
        <is>
          <t>Condomínio Fictício Jardins do Ipê</t>
        </is>
      </c>
      <c r="B7" s="12" t="inlineStr">
        <is>
          <t>B-201</t>
        </is>
      </c>
      <c r="C7" s="13" t="n">
        <v>46266</v>
      </c>
      <c r="D7" s="13" t="n">
        <v>46272</v>
      </c>
      <c r="E7" s="14" t="n">
        <v>815</v>
      </c>
      <c r="F7" s="12" t="inlineStr">
        <is>
          <t>Responsável Fictício 02</t>
        </is>
      </c>
      <c r="G7" s="15">
        <f>IF(OR(A7="",B7="",C7="",E7=""),"",IF(IFERROR(COUNTIFS('Lançamentos Internos'!$A$5:$A$124,A7,'Lançamentos Internos'!$B$5:$B$124,B7,'Lançamentos Internos'!$C$5:$C$124,C7),0)=0,"Sem correspondente",IF(ABS(IFERROR(SUMIFS('Lançamentos Internos'!$E$5:$E$124,'Lançamentos Internos'!$A$5:$A$124,A7,'Lançamentos Internos'!$B$5:$B$124,B7,'Lançamentos Internos'!$C$5:$C$124,C7),0)-IFERROR(SUMIFS($E$5:$E$124,$A$5:$A$124,A7,$B$5:$B$124,B7,$C$5:$C$124,C7),0))&lt;=IF(AND(ISNUMBER(Premissas!$B$4),Premissas!$B$4&gt;=0),Premissas!$B$4,0),"Conciliado","Conferir diferença")))</f>
        <v/>
      </c>
      <c r="H7" s="16" t="inlineStr">
        <is>
          <t>Exemplo fictício: valor requer comparação manual.</t>
        </is>
      </c>
    </row>
    <row r="8" ht="22" customHeight="1">
      <c r="A8" s="12" t="inlineStr">
        <is>
          <t>Condomínio Fictício Jardins do Ipê</t>
        </is>
      </c>
      <c r="B8" s="12" t="inlineStr">
        <is>
          <t>Área comum</t>
        </is>
      </c>
      <c r="C8" s="13" t="n">
        <v>46266</v>
      </c>
      <c r="D8" s="13" t="n">
        <v>46277</v>
      </c>
      <c r="E8" s="14" t="n">
        <v>-450</v>
      </c>
      <c r="F8" s="12" t="inlineStr">
        <is>
          <t>Responsável Fictício 02</t>
        </is>
      </c>
      <c r="G8" s="17">
        <f>IF(OR(A8="",B8="",C8="",E8=""),"",IF(IFERROR(COUNTIFS('Lançamentos Internos'!$A$5:$A$124,A8,'Lançamentos Internos'!$B$5:$B$124,B8,'Lançamentos Internos'!$C$5:$C$124,C8),0)=0,"Sem correspondente",IF(ABS(IFERROR(SUMIFS('Lançamentos Internos'!$E$5:$E$124,'Lançamentos Internos'!$A$5:$A$124,A8,'Lançamentos Internos'!$B$5:$B$124,B8,'Lançamentos Internos'!$C$5:$C$124,C8),0)-IFERROR(SUMIFS($E$5:$E$124,$A$5:$A$124,A8,$B$5:$B$124,B8,$C$5:$C$124,C8),0))&lt;=IF(AND(ISNUMBER(Premissas!$B$4),Premissas!$B$4&gt;=0),Premissas!$B$4,0),"Conciliado","Conferir diferença")))</f>
        <v/>
      </c>
      <c r="H8" s="16" t="inlineStr">
        <is>
          <t>Exemplo fictício: débito bancário de despesa comum.</t>
        </is>
      </c>
    </row>
    <row r="9" ht="22" customHeight="1">
      <c r="A9" s="12" t="inlineStr">
        <is>
          <t>Residencial Fictício Brisa Clara</t>
        </is>
      </c>
      <c r="B9" s="12" t="inlineStr">
        <is>
          <t>C-301</t>
        </is>
      </c>
      <c r="C9" s="13" t="n">
        <v>46235</v>
      </c>
      <c r="D9" s="13" t="n">
        <v>46242</v>
      </c>
      <c r="E9" s="14" t="n">
        <v>920</v>
      </c>
      <c r="F9" s="12" t="inlineStr">
        <is>
          <t>Responsável Fictício 03</t>
        </is>
      </c>
      <c r="G9" s="15">
        <f>IF(OR(A9="",B9="",C9="",E9=""),"",IF(IFERROR(COUNTIFS('Lançamentos Internos'!$A$5:$A$124,A9,'Lançamentos Internos'!$B$5:$B$124,B9,'Lançamentos Internos'!$C$5:$C$124,C9),0)=0,"Sem correspondente",IF(ABS(IFERROR(SUMIFS('Lançamentos Internos'!$E$5:$E$124,'Lançamentos Internos'!$A$5:$A$124,A9,'Lançamentos Internos'!$B$5:$B$124,B9,'Lançamentos Internos'!$C$5:$C$124,C9),0)-IFERROR(SUMIFS($E$5:$E$124,$A$5:$A$124,A9,$B$5:$B$124,B9,$C$5:$C$124,C9),0))&lt;=IF(AND(ISNUMBER(Premissas!$B$4),Premissas!$B$4&gt;=0),Premissas!$B$4,0),"Conciliado","Conferir diferença")))</f>
        <v/>
      </c>
      <c r="H9" s="16" t="inlineStr">
        <is>
          <t>Exemplo fictício: crédito mensal identificado.</t>
        </is>
      </c>
    </row>
    <row r="10" ht="22" customHeight="1">
      <c r="A10" s="12" t="inlineStr">
        <is>
          <t>Residencial Fictício Brisa Clara</t>
        </is>
      </c>
      <c r="B10" s="12" t="inlineStr">
        <is>
          <t>C-302</t>
        </is>
      </c>
      <c r="C10" s="13" t="n">
        <v>46235</v>
      </c>
      <c r="D10" s="13" t="n">
        <v>46243</v>
      </c>
      <c r="E10" s="14" t="n">
        <v>920</v>
      </c>
      <c r="F10" s="12" t="inlineStr">
        <is>
          <t>Responsável Fictício 03</t>
        </is>
      </c>
      <c r="G10" s="17">
        <f>IF(OR(A10="",B10="",C10="",E10=""),"",IF(IFERROR(COUNTIFS('Lançamentos Internos'!$A$5:$A$124,A10,'Lançamentos Internos'!$B$5:$B$124,B10,'Lançamentos Internos'!$C$5:$C$124,C10),0)=0,"Sem correspondente",IF(ABS(IFERROR(SUMIFS('Lançamentos Internos'!$E$5:$E$124,'Lançamentos Internos'!$A$5:$A$124,A10,'Lançamentos Internos'!$B$5:$B$124,B10,'Lançamentos Internos'!$C$5:$C$124,C10),0)-IFERROR(SUMIFS($E$5:$E$124,$A$5:$A$124,A10,$B$5:$B$124,B10,$C$5:$C$124,C10),0))&lt;=IF(AND(ISNUMBER(Premissas!$B$4),Premissas!$B$4&gt;=0),Premissas!$B$4,0),"Conciliado","Conferir diferença")))</f>
        <v/>
      </c>
      <c r="H10" s="16" t="inlineStr">
        <is>
          <t>Exemplo fictício: crédito mensal identificado.</t>
        </is>
      </c>
    </row>
    <row r="11" ht="22" customHeight="1">
      <c r="A11" s="12" t="inlineStr">
        <is>
          <t>Residencial Fictício Brisa Clara</t>
        </is>
      </c>
      <c r="B11" s="12" t="inlineStr">
        <is>
          <t>D-401</t>
        </is>
      </c>
      <c r="C11" s="13" t="n">
        <v>46266</v>
      </c>
      <c r="D11" s="13" t="n">
        <v>46275</v>
      </c>
      <c r="E11" s="14" t="n">
        <v>960</v>
      </c>
      <c r="F11" s="12" t="inlineStr">
        <is>
          <t>Responsável Fictício 04</t>
        </is>
      </c>
      <c r="G11" s="15">
        <f>IF(OR(A11="",B11="",C11="",E11=""),"",IF(IFERROR(COUNTIFS('Lançamentos Internos'!$A$5:$A$124,A11,'Lançamentos Internos'!$B$5:$B$124,B11,'Lançamentos Internos'!$C$5:$C$124,C11),0)=0,"Sem correspondente",IF(ABS(IFERROR(SUMIFS('Lançamentos Internos'!$E$5:$E$124,'Lançamentos Internos'!$A$5:$A$124,A11,'Lançamentos Internos'!$B$5:$B$124,B11,'Lançamentos Internos'!$C$5:$C$124,C11),0)-IFERROR(SUMIFS($E$5:$E$124,$A$5:$A$124,A11,$B$5:$B$124,B11,$C$5:$C$124,C11),0))&lt;=IF(AND(ISNUMBER(Premissas!$B$4),Premissas!$B$4&gt;=0),Premissas!$B$4,0),"Conciliado","Conferir diferença")))</f>
        <v/>
      </c>
      <c r="H11" s="16" t="inlineStr">
        <is>
          <t>Exemplo fictício: lançamento conferido por referência.</t>
        </is>
      </c>
    </row>
    <row r="12" ht="22" customHeight="1">
      <c r="A12" s="12" t="inlineStr">
        <is>
          <t>Residencial Fictício Brisa Clara</t>
        </is>
      </c>
      <c r="B12" s="12" t="inlineStr">
        <is>
          <t>Área comum</t>
        </is>
      </c>
      <c r="C12" s="13" t="n">
        <v>46266</v>
      </c>
      <c r="D12" s="13" t="n">
        <v>46279</v>
      </c>
      <c r="E12" s="14" t="n">
        <v>-610</v>
      </c>
      <c r="F12" s="12" t="inlineStr">
        <is>
          <t>Responsável Fictício 04</t>
        </is>
      </c>
      <c r="G12" s="17">
        <f>IF(OR(A12="",B12="",C12="",E12=""),"",IF(IFERROR(COUNTIFS('Lançamentos Internos'!$A$5:$A$124,A12,'Lançamentos Internos'!$B$5:$B$124,B12,'Lançamentos Internos'!$C$5:$C$124,C12),0)=0,"Sem correspondente",IF(ABS(IFERROR(SUMIFS('Lançamentos Internos'!$E$5:$E$124,'Lançamentos Internos'!$A$5:$A$124,A12,'Lançamentos Internos'!$B$5:$B$124,B12,'Lançamentos Internos'!$C$5:$C$124,C12),0)-IFERROR(SUMIFS($E$5:$E$124,$A$5:$A$124,A12,$B$5:$B$124,B12,$C$5:$C$124,C12),0))&lt;=IF(AND(ISNUMBER(Premissas!$B$4),Premissas!$B$4&gt;=0),Premissas!$B$4,0),"Conciliado","Conferir diferença")))</f>
        <v/>
      </c>
      <c r="H12" s="16" t="inlineStr">
        <is>
          <t>Exemplo fictício: débito de manutenção simulada.</t>
        </is>
      </c>
    </row>
    <row r="13" ht="22" customHeight="1">
      <c r="A13" s="12" t="inlineStr">
        <is>
          <t>Condomínio Fictício Horizonte Azul</t>
        </is>
      </c>
      <c r="B13" s="12" t="inlineStr">
        <is>
          <t>E-501</t>
        </is>
      </c>
      <c r="C13" s="13" t="n">
        <v>46266</v>
      </c>
      <c r="D13" s="13" t="n">
        <v>46280</v>
      </c>
      <c r="E13" s="14" t="n">
        <v>700</v>
      </c>
      <c r="F13" s="12" t="inlineStr">
        <is>
          <t>Responsável Fictício 05</t>
        </is>
      </c>
      <c r="G13" s="15">
        <f>IF(OR(A13="",B13="",C13="",E13=""),"",IF(IFERROR(COUNTIFS('Lançamentos Internos'!$A$5:$A$124,A13,'Lançamentos Internos'!$B$5:$B$124,B13,'Lançamentos Internos'!$C$5:$C$124,C13),0)=0,"Sem correspondente",IF(ABS(IFERROR(SUMIFS('Lançamentos Internos'!$E$5:$E$124,'Lançamentos Internos'!$A$5:$A$124,A13,'Lançamentos Internos'!$B$5:$B$124,B13,'Lançamentos Internos'!$C$5:$C$124,C13),0)-IFERROR(SUMIFS($E$5:$E$124,$A$5:$A$124,A13,$B$5:$B$124,B13,$C$5:$C$124,C13),0))&lt;=IF(AND(ISNUMBER(Premissas!$B$4),Premissas!$B$4&gt;=0),Premissas!$B$4,0),"Conciliado","Conferir diferença")))</f>
        <v/>
      </c>
      <c r="H13" s="16" t="inlineStr">
        <is>
          <t>Exemplo fictício: crédito sem registro interno correspondente.</t>
        </is>
      </c>
    </row>
    <row r="14" ht="22" customHeight="1">
      <c r="A14" s="12" t="inlineStr">
        <is>
          <t>Condomínio Fictício Horizonte Azul</t>
        </is>
      </c>
      <c r="B14" s="12" t="inlineStr">
        <is>
          <t>F-601</t>
        </is>
      </c>
      <c r="C14" s="13" t="n">
        <v>46266</v>
      </c>
      <c r="D14" s="13" t="n">
        <v>46281</v>
      </c>
      <c r="E14" s="14" t="n">
        <v>725</v>
      </c>
      <c r="F14" s="12" t="inlineStr">
        <is>
          <t>Responsável Fictício 05</t>
        </is>
      </c>
      <c r="G14" s="17">
        <f>IF(OR(A14="",B14="",C14="",E14=""),"",IF(IFERROR(COUNTIFS('Lançamentos Internos'!$A$5:$A$124,A14,'Lançamentos Internos'!$B$5:$B$124,B14,'Lançamentos Internos'!$C$5:$C$124,C14),0)=0,"Sem correspondente",IF(ABS(IFERROR(SUMIFS('Lançamentos Internos'!$E$5:$E$124,'Lançamentos Internos'!$A$5:$A$124,A14,'Lançamentos Internos'!$B$5:$B$124,B14,'Lançamentos Internos'!$C$5:$C$124,C14),0)-IFERROR(SUMIFS($E$5:$E$124,$A$5:$A$124,A14,$B$5:$B$124,B14,$C$5:$C$124,C14),0))&lt;=IF(AND(ISNUMBER(Premissas!$B$4),Premissas!$B$4&gt;=0),Premissas!$B$4,0),"Conciliado","Conferir diferença")))</f>
        <v/>
      </c>
      <c r="H14" s="16" t="inlineStr">
        <is>
          <t>Exemplo fictício: item reservado para conferência humana.</t>
        </is>
      </c>
    </row>
    <row r="15" ht="22" customHeight="1">
      <c r="A15" s="12" t="n"/>
      <c r="B15" s="12" t="n"/>
      <c r="C15" s="13" t="n"/>
      <c r="D15" s="13" t="n"/>
      <c r="E15" s="14" t="n"/>
      <c r="F15" s="12" t="n"/>
      <c r="G15" s="15">
        <f>IF(OR(A15="",B15="",C15="",E15=""),"",IF(IFERROR(COUNTIFS('Lançamentos Internos'!$A$5:$A$124,A15,'Lançamentos Internos'!$B$5:$B$124,B15,'Lançamentos Internos'!$C$5:$C$124,C15),0)=0,"Sem correspondente",IF(ABS(IFERROR(SUMIFS('Lançamentos Internos'!$E$5:$E$124,'Lançamentos Internos'!$A$5:$A$124,A15,'Lançamentos Internos'!$B$5:$B$124,B15,'Lançamentos Internos'!$C$5:$C$124,C15),0)-IFERROR(SUMIFS($E$5:$E$124,$A$5:$A$124,A15,$B$5:$B$124,B15,$C$5:$C$124,C15),0))&lt;=IF(AND(ISNUMBER(Premissas!$B$4),Premissas!$B$4&gt;=0),Premissas!$B$4,0),"Conciliado","Conferir diferença")))</f>
        <v/>
      </c>
      <c r="H15" s="16" t="n"/>
    </row>
    <row r="16" ht="22" customHeight="1">
      <c r="A16" s="12" t="n"/>
      <c r="B16" s="12" t="n"/>
      <c r="C16" s="13" t="n"/>
      <c r="D16" s="13" t="n"/>
      <c r="E16" s="14" t="n"/>
      <c r="F16" s="12" t="n"/>
      <c r="G16" s="17">
        <f>IF(OR(A16="",B16="",C16="",E16=""),"",IF(IFERROR(COUNTIFS('Lançamentos Internos'!$A$5:$A$124,A16,'Lançamentos Internos'!$B$5:$B$124,B16,'Lançamentos Internos'!$C$5:$C$124,C16),0)=0,"Sem correspondente",IF(ABS(IFERROR(SUMIFS('Lançamentos Internos'!$E$5:$E$124,'Lançamentos Internos'!$A$5:$A$124,A16,'Lançamentos Internos'!$B$5:$B$124,B16,'Lançamentos Internos'!$C$5:$C$124,C16),0)-IFERROR(SUMIFS($E$5:$E$124,$A$5:$A$124,A16,$B$5:$B$124,B16,$C$5:$C$124,C16),0))&lt;=IF(AND(ISNUMBER(Premissas!$B$4),Premissas!$B$4&gt;=0),Premissas!$B$4,0),"Conciliado","Conferir diferença")))</f>
        <v/>
      </c>
      <c r="H16" s="16" t="n"/>
    </row>
    <row r="17" ht="22" customHeight="1">
      <c r="A17" s="12" t="n"/>
      <c r="B17" s="12" t="n"/>
      <c r="C17" s="13" t="n"/>
      <c r="D17" s="13" t="n"/>
      <c r="E17" s="14" t="n"/>
      <c r="F17" s="12" t="n"/>
      <c r="G17" s="15">
        <f>IF(OR(A17="",B17="",C17="",E17=""),"",IF(IFERROR(COUNTIFS('Lançamentos Internos'!$A$5:$A$124,A17,'Lançamentos Internos'!$B$5:$B$124,B17,'Lançamentos Internos'!$C$5:$C$124,C17),0)=0,"Sem correspondente",IF(ABS(IFERROR(SUMIFS('Lançamentos Internos'!$E$5:$E$124,'Lançamentos Internos'!$A$5:$A$124,A17,'Lançamentos Internos'!$B$5:$B$124,B17,'Lançamentos Internos'!$C$5:$C$124,C17),0)-IFERROR(SUMIFS($E$5:$E$124,$A$5:$A$124,A17,$B$5:$B$124,B17,$C$5:$C$124,C17),0))&lt;=IF(AND(ISNUMBER(Premissas!$B$4),Premissas!$B$4&gt;=0),Premissas!$B$4,0),"Conciliado","Conferir diferença")))</f>
        <v/>
      </c>
      <c r="H17" s="16" t="n"/>
    </row>
    <row r="18" ht="22" customHeight="1">
      <c r="A18" s="12" t="n"/>
      <c r="B18" s="12" t="n"/>
      <c r="C18" s="13" t="n"/>
      <c r="D18" s="13" t="n"/>
      <c r="E18" s="14" t="n"/>
      <c r="F18" s="12" t="n"/>
      <c r="G18" s="17">
        <f>IF(OR(A18="",B18="",C18="",E18=""),"",IF(IFERROR(COUNTIFS('Lançamentos Internos'!$A$5:$A$124,A18,'Lançamentos Internos'!$B$5:$B$124,B18,'Lançamentos Internos'!$C$5:$C$124,C18),0)=0,"Sem correspondente",IF(ABS(IFERROR(SUMIFS('Lançamentos Internos'!$E$5:$E$124,'Lançamentos Internos'!$A$5:$A$124,A18,'Lançamentos Internos'!$B$5:$B$124,B18,'Lançamentos Internos'!$C$5:$C$124,C18),0)-IFERROR(SUMIFS($E$5:$E$124,$A$5:$A$124,A18,$B$5:$B$124,B18,$C$5:$C$124,C18),0))&lt;=IF(AND(ISNUMBER(Premissas!$B$4),Premissas!$B$4&gt;=0),Premissas!$B$4,0),"Conciliado","Conferir diferença")))</f>
        <v/>
      </c>
      <c r="H18" s="16" t="n"/>
    </row>
    <row r="19" ht="22" customHeight="1">
      <c r="A19" s="12" t="n"/>
      <c r="B19" s="12" t="n"/>
      <c r="C19" s="13" t="n"/>
      <c r="D19" s="13" t="n"/>
      <c r="E19" s="14" t="n"/>
      <c r="F19" s="12" t="n"/>
      <c r="G19" s="15">
        <f>IF(OR(A19="",B19="",C19="",E19=""),"",IF(IFERROR(COUNTIFS('Lançamentos Internos'!$A$5:$A$124,A19,'Lançamentos Internos'!$B$5:$B$124,B19,'Lançamentos Internos'!$C$5:$C$124,C19),0)=0,"Sem correspondente",IF(ABS(IFERROR(SUMIFS('Lançamentos Internos'!$E$5:$E$124,'Lançamentos Internos'!$A$5:$A$124,A19,'Lançamentos Internos'!$B$5:$B$124,B19,'Lançamentos Internos'!$C$5:$C$124,C19),0)-IFERROR(SUMIFS($E$5:$E$124,$A$5:$A$124,A19,$B$5:$B$124,B19,$C$5:$C$124,C19),0))&lt;=IF(AND(ISNUMBER(Premissas!$B$4),Premissas!$B$4&gt;=0),Premissas!$B$4,0),"Conciliado","Conferir diferença")))</f>
        <v/>
      </c>
      <c r="H19" s="16" t="n"/>
    </row>
    <row r="20" ht="22" customHeight="1">
      <c r="A20" s="12" t="n"/>
      <c r="B20" s="12" t="n"/>
      <c r="C20" s="13" t="n"/>
      <c r="D20" s="13" t="n"/>
      <c r="E20" s="14" t="n"/>
      <c r="F20" s="12" t="n"/>
      <c r="G20" s="17">
        <f>IF(OR(A20="",B20="",C20="",E20=""),"",IF(IFERROR(COUNTIFS('Lançamentos Internos'!$A$5:$A$124,A20,'Lançamentos Internos'!$B$5:$B$124,B20,'Lançamentos Internos'!$C$5:$C$124,C20),0)=0,"Sem correspondente",IF(ABS(IFERROR(SUMIFS('Lançamentos Internos'!$E$5:$E$124,'Lançamentos Internos'!$A$5:$A$124,A20,'Lançamentos Internos'!$B$5:$B$124,B20,'Lançamentos Internos'!$C$5:$C$124,C20),0)-IFERROR(SUMIFS($E$5:$E$124,$A$5:$A$124,A20,$B$5:$B$124,B20,$C$5:$C$124,C20),0))&lt;=IF(AND(ISNUMBER(Premissas!$B$4),Premissas!$B$4&gt;=0),Premissas!$B$4,0),"Conciliado","Conferir diferença")))</f>
        <v/>
      </c>
      <c r="H20" s="16" t="n"/>
    </row>
    <row r="21" ht="22" customHeight="1">
      <c r="A21" s="12" t="n"/>
      <c r="B21" s="12" t="n"/>
      <c r="C21" s="13" t="n"/>
      <c r="D21" s="13" t="n"/>
      <c r="E21" s="14" t="n"/>
      <c r="F21" s="12" t="n"/>
      <c r="G21" s="15">
        <f>IF(OR(A21="",B21="",C21="",E21=""),"",IF(IFERROR(COUNTIFS('Lançamentos Internos'!$A$5:$A$124,A21,'Lançamentos Internos'!$B$5:$B$124,B21,'Lançamentos Internos'!$C$5:$C$124,C21),0)=0,"Sem correspondente",IF(ABS(IFERROR(SUMIFS('Lançamentos Internos'!$E$5:$E$124,'Lançamentos Internos'!$A$5:$A$124,A21,'Lançamentos Internos'!$B$5:$B$124,B21,'Lançamentos Internos'!$C$5:$C$124,C21),0)-IFERROR(SUMIFS($E$5:$E$124,$A$5:$A$124,A21,$B$5:$B$124,B21,$C$5:$C$124,C21),0))&lt;=IF(AND(ISNUMBER(Premissas!$B$4),Premissas!$B$4&gt;=0),Premissas!$B$4,0),"Conciliado","Conferir diferença")))</f>
        <v/>
      </c>
      <c r="H21" s="16" t="n"/>
    </row>
    <row r="22" ht="22" customHeight="1">
      <c r="A22" s="12" t="n"/>
      <c r="B22" s="12" t="n"/>
      <c r="C22" s="13" t="n"/>
      <c r="D22" s="13" t="n"/>
      <c r="E22" s="14" t="n"/>
      <c r="F22" s="12" t="n"/>
      <c r="G22" s="17">
        <f>IF(OR(A22="",B22="",C22="",E22=""),"",IF(IFERROR(COUNTIFS('Lançamentos Internos'!$A$5:$A$124,A22,'Lançamentos Internos'!$B$5:$B$124,B22,'Lançamentos Internos'!$C$5:$C$124,C22),0)=0,"Sem correspondente",IF(ABS(IFERROR(SUMIFS('Lançamentos Internos'!$E$5:$E$124,'Lançamentos Internos'!$A$5:$A$124,A22,'Lançamentos Internos'!$B$5:$B$124,B22,'Lançamentos Internos'!$C$5:$C$124,C22),0)-IFERROR(SUMIFS($E$5:$E$124,$A$5:$A$124,A22,$B$5:$B$124,B22,$C$5:$C$124,C22),0))&lt;=IF(AND(ISNUMBER(Premissas!$B$4),Premissas!$B$4&gt;=0),Premissas!$B$4,0),"Conciliado","Conferir diferença")))</f>
        <v/>
      </c>
      <c r="H22" s="16" t="n"/>
    </row>
    <row r="23" ht="22" customHeight="1">
      <c r="A23" s="12" t="n"/>
      <c r="B23" s="12" t="n"/>
      <c r="C23" s="13" t="n"/>
      <c r="D23" s="13" t="n"/>
      <c r="E23" s="14" t="n"/>
      <c r="F23" s="12" t="n"/>
      <c r="G23" s="15">
        <f>IF(OR(A23="",B23="",C23="",E23=""),"",IF(IFERROR(COUNTIFS('Lançamentos Internos'!$A$5:$A$124,A23,'Lançamentos Internos'!$B$5:$B$124,B23,'Lançamentos Internos'!$C$5:$C$124,C23),0)=0,"Sem correspondente",IF(ABS(IFERROR(SUMIFS('Lançamentos Internos'!$E$5:$E$124,'Lançamentos Internos'!$A$5:$A$124,A23,'Lançamentos Internos'!$B$5:$B$124,B23,'Lançamentos Internos'!$C$5:$C$124,C23),0)-IFERROR(SUMIFS($E$5:$E$124,$A$5:$A$124,A23,$B$5:$B$124,B23,$C$5:$C$124,C23),0))&lt;=IF(AND(ISNUMBER(Premissas!$B$4),Premissas!$B$4&gt;=0),Premissas!$B$4,0),"Conciliado","Conferir diferença")))</f>
        <v/>
      </c>
      <c r="H23" s="16" t="n"/>
    </row>
    <row r="24" ht="22" customHeight="1">
      <c r="A24" s="12" t="n"/>
      <c r="B24" s="12" t="n"/>
      <c r="C24" s="13" t="n"/>
      <c r="D24" s="13" t="n"/>
      <c r="E24" s="14" t="n"/>
      <c r="F24" s="12" t="n"/>
      <c r="G24" s="17">
        <f>IF(OR(A24="",B24="",C24="",E24=""),"",IF(IFERROR(COUNTIFS('Lançamentos Internos'!$A$5:$A$124,A24,'Lançamentos Internos'!$B$5:$B$124,B24,'Lançamentos Internos'!$C$5:$C$124,C24),0)=0,"Sem correspondente",IF(ABS(IFERROR(SUMIFS('Lançamentos Internos'!$E$5:$E$124,'Lançamentos Internos'!$A$5:$A$124,A24,'Lançamentos Internos'!$B$5:$B$124,B24,'Lançamentos Internos'!$C$5:$C$124,C24),0)-IFERROR(SUMIFS($E$5:$E$124,$A$5:$A$124,A24,$B$5:$B$124,B24,$C$5:$C$124,C24),0))&lt;=IF(AND(ISNUMBER(Premissas!$B$4),Premissas!$B$4&gt;=0),Premissas!$B$4,0),"Conciliado","Conferir diferença")))</f>
        <v/>
      </c>
      <c r="H24" s="16" t="n"/>
    </row>
    <row r="25" ht="22" customHeight="1">
      <c r="A25" s="12" t="n"/>
      <c r="B25" s="12" t="n"/>
      <c r="C25" s="13" t="n"/>
      <c r="D25" s="13" t="n"/>
      <c r="E25" s="14" t="n"/>
      <c r="F25" s="12" t="n"/>
      <c r="G25" s="15">
        <f>IF(OR(A25="",B25="",C25="",E25=""),"",IF(IFERROR(COUNTIFS('Lançamentos Internos'!$A$5:$A$124,A25,'Lançamentos Internos'!$B$5:$B$124,B25,'Lançamentos Internos'!$C$5:$C$124,C25),0)=0,"Sem correspondente",IF(ABS(IFERROR(SUMIFS('Lançamentos Internos'!$E$5:$E$124,'Lançamentos Internos'!$A$5:$A$124,A25,'Lançamentos Internos'!$B$5:$B$124,B25,'Lançamentos Internos'!$C$5:$C$124,C25),0)-IFERROR(SUMIFS($E$5:$E$124,$A$5:$A$124,A25,$B$5:$B$124,B25,$C$5:$C$124,C25),0))&lt;=IF(AND(ISNUMBER(Premissas!$B$4),Premissas!$B$4&gt;=0),Premissas!$B$4,0),"Conciliado","Conferir diferença")))</f>
        <v/>
      </c>
      <c r="H25" s="16" t="n"/>
    </row>
    <row r="26" ht="22" customHeight="1">
      <c r="A26" s="12" t="n"/>
      <c r="B26" s="12" t="n"/>
      <c r="C26" s="13" t="n"/>
      <c r="D26" s="13" t="n"/>
      <c r="E26" s="14" t="n"/>
      <c r="F26" s="12" t="n"/>
      <c r="G26" s="17">
        <f>IF(OR(A26="",B26="",C26="",E26=""),"",IF(IFERROR(COUNTIFS('Lançamentos Internos'!$A$5:$A$124,A26,'Lançamentos Internos'!$B$5:$B$124,B26,'Lançamentos Internos'!$C$5:$C$124,C26),0)=0,"Sem correspondente",IF(ABS(IFERROR(SUMIFS('Lançamentos Internos'!$E$5:$E$124,'Lançamentos Internos'!$A$5:$A$124,A26,'Lançamentos Internos'!$B$5:$B$124,B26,'Lançamentos Internos'!$C$5:$C$124,C26),0)-IFERROR(SUMIFS($E$5:$E$124,$A$5:$A$124,A26,$B$5:$B$124,B26,$C$5:$C$124,C26),0))&lt;=IF(AND(ISNUMBER(Premissas!$B$4),Premissas!$B$4&gt;=0),Premissas!$B$4,0),"Conciliado","Conferir diferença")))</f>
        <v/>
      </c>
      <c r="H26" s="16" t="n"/>
    </row>
    <row r="27" ht="22" customHeight="1">
      <c r="A27" s="12" t="n"/>
      <c r="B27" s="12" t="n"/>
      <c r="C27" s="13" t="n"/>
      <c r="D27" s="13" t="n"/>
      <c r="E27" s="14" t="n"/>
      <c r="F27" s="12" t="n"/>
      <c r="G27" s="15">
        <f>IF(OR(A27="",B27="",C27="",E27=""),"",IF(IFERROR(COUNTIFS('Lançamentos Internos'!$A$5:$A$124,A27,'Lançamentos Internos'!$B$5:$B$124,B27,'Lançamentos Internos'!$C$5:$C$124,C27),0)=0,"Sem correspondente",IF(ABS(IFERROR(SUMIFS('Lançamentos Internos'!$E$5:$E$124,'Lançamentos Internos'!$A$5:$A$124,A27,'Lançamentos Internos'!$B$5:$B$124,B27,'Lançamentos Internos'!$C$5:$C$124,C27),0)-IFERROR(SUMIFS($E$5:$E$124,$A$5:$A$124,A27,$B$5:$B$124,B27,$C$5:$C$124,C27),0))&lt;=IF(AND(ISNUMBER(Premissas!$B$4),Premissas!$B$4&gt;=0),Premissas!$B$4,0),"Conciliado","Conferir diferença")))</f>
        <v/>
      </c>
      <c r="H27" s="16" t="n"/>
    </row>
    <row r="28" ht="22" customHeight="1">
      <c r="A28" s="12" t="n"/>
      <c r="B28" s="12" t="n"/>
      <c r="C28" s="13" t="n"/>
      <c r="D28" s="13" t="n"/>
      <c r="E28" s="14" t="n"/>
      <c r="F28" s="12" t="n"/>
      <c r="G28" s="17">
        <f>IF(OR(A28="",B28="",C28="",E28=""),"",IF(IFERROR(COUNTIFS('Lançamentos Internos'!$A$5:$A$124,A28,'Lançamentos Internos'!$B$5:$B$124,B28,'Lançamentos Internos'!$C$5:$C$124,C28),0)=0,"Sem correspondente",IF(ABS(IFERROR(SUMIFS('Lançamentos Internos'!$E$5:$E$124,'Lançamentos Internos'!$A$5:$A$124,A28,'Lançamentos Internos'!$B$5:$B$124,B28,'Lançamentos Internos'!$C$5:$C$124,C28),0)-IFERROR(SUMIFS($E$5:$E$124,$A$5:$A$124,A28,$B$5:$B$124,B28,$C$5:$C$124,C28),0))&lt;=IF(AND(ISNUMBER(Premissas!$B$4),Premissas!$B$4&gt;=0),Premissas!$B$4,0),"Conciliado","Conferir diferença")))</f>
        <v/>
      </c>
      <c r="H28" s="16" t="n"/>
    </row>
    <row r="29" ht="22" customHeight="1">
      <c r="A29" s="12" t="n"/>
      <c r="B29" s="12" t="n"/>
      <c r="C29" s="13" t="n"/>
      <c r="D29" s="13" t="n"/>
      <c r="E29" s="14" t="n"/>
      <c r="F29" s="12" t="n"/>
      <c r="G29" s="15">
        <f>IF(OR(A29="",B29="",C29="",E29=""),"",IF(IFERROR(COUNTIFS('Lançamentos Internos'!$A$5:$A$124,A29,'Lançamentos Internos'!$B$5:$B$124,B29,'Lançamentos Internos'!$C$5:$C$124,C29),0)=0,"Sem correspondente",IF(ABS(IFERROR(SUMIFS('Lançamentos Internos'!$E$5:$E$124,'Lançamentos Internos'!$A$5:$A$124,A29,'Lançamentos Internos'!$B$5:$B$124,B29,'Lançamentos Internos'!$C$5:$C$124,C29),0)-IFERROR(SUMIFS($E$5:$E$124,$A$5:$A$124,A29,$B$5:$B$124,B29,$C$5:$C$124,C29),0))&lt;=IF(AND(ISNUMBER(Premissas!$B$4),Premissas!$B$4&gt;=0),Premissas!$B$4,0),"Conciliado","Conferir diferença")))</f>
        <v/>
      </c>
      <c r="H29" s="16" t="n"/>
    </row>
    <row r="30" ht="22" customHeight="1">
      <c r="A30" s="12" t="n"/>
      <c r="B30" s="12" t="n"/>
      <c r="C30" s="13" t="n"/>
      <c r="D30" s="13" t="n"/>
      <c r="E30" s="14" t="n"/>
      <c r="F30" s="12" t="n"/>
      <c r="G30" s="17">
        <f>IF(OR(A30="",B30="",C30="",E30=""),"",IF(IFERROR(COUNTIFS('Lançamentos Internos'!$A$5:$A$124,A30,'Lançamentos Internos'!$B$5:$B$124,B30,'Lançamentos Internos'!$C$5:$C$124,C30),0)=0,"Sem correspondente",IF(ABS(IFERROR(SUMIFS('Lançamentos Internos'!$E$5:$E$124,'Lançamentos Internos'!$A$5:$A$124,A30,'Lançamentos Internos'!$B$5:$B$124,B30,'Lançamentos Internos'!$C$5:$C$124,C30),0)-IFERROR(SUMIFS($E$5:$E$124,$A$5:$A$124,A30,$B$5:$B$124,B30,$C$5:$C$124,C30),0))&lt;=IF(AND(ISNUMBER(Premissas!$B$4),Premissas!$B$4&gt;=0),Premissas!$B$4,0),"Conciliado","Conferir diferença")))</f>
        <v/>
      </c>
      <c r="H30" s="16" t="n"/>
    </row>
    <row r="31" ht="22" customHeight="1">
      <c r="A31" s="12" t="n"/>
      <c r="B31" s="12" t="n"/>
      <c r="C31" s="13" t="n"/>
      <c r="D31" s="13" t="n"/>
      <c r="E31" s="14" t="n"/>
      <c r="F31" s="12" t="n"/>
      <c r="G31" s="15">
        <f>IF(OR(A31="",B31="",C31="",E31=""),"",IF(IFERROR(COUNTIFS('Lançamentos Internos'!$A$5:$A$124,A31,'Lançamentos Internos'!$B$5:$B$124,B31,'Lançamentos Internos'!$C$5:$C$124,C31),0)=0,"Sem correspondente",IF(ABS(IFERROR(SUMIFS('Lançamentos Internos'!$E$5:$E$124,'Lançamentos Internos'!$A$5:$A$124,A31,'Lançamentos Internos'!$B$5:$B$124,B31,'Lançamentos Internos'!$C$5:$C$124,C31),0)-IFERROR(SUMIFS($E$5:$E$124,$A$5:$A$124,A31,$B$5:$B$124,B31,$C$5:$C$124,C31),0))&lt;=IF(AND(ISNUMBER(Premissas!$B$4),Premissas!$B$4&gt;=0),Premissas!$B$4,0),"Conciliado","Conferir diferença")))</f>
        <v/>
      </c>
      <c r="H31" s="16" t="n"/>
    </row>
    <row r="32" ht="22" customHeight="1">
      <c r="A32" s="12" t="n"/>
      <c r="B32" s="12" t="n"/>
      <c r="C32" s="13" t="n"/>
      <c r="D32" s="13" t="n"/>
      <c r="E32" s="14" t="n"/>
      <c r="F32" s="12" t="n"/>
      <c r="G32" s="17">
        <f>IF(OR(A32="",B32="",C32="",E32=""),"",IF(IFERROR(COUNTIFS('Lançamentos Internos'!$A$5:$A$124,A32,'Lançamentos Internos'!$B$5:$B$124,B32,'Lançamentos Internos'!$C$5:$C$124,C32),0)=0,"Sem correspondente",IF(ABS(IFERROR(SUMIFS('Lançamentos Internos'!$E$5:$E$124,'Lançamentos Internos'!$A$5:$A$124,A32,'Lançamentos Internos'!$B$5:$B$124,B32,'Lançamentos Internos'!$C$5:$C$124,C32),0)-IFERROR(SUMIFS($E$5:$E$124,$A$5:$A$124,A32,$B$5:$B$124,B32,$C$5:$C$124,C32),0))&lt;=IF(AND(ISNUMBER(Premissas!$B$4),Premissas!$B$4&gt;=0),Premissas!$B$4,0),"Conciliado","Conferir diferença")))</f>
        <v/>
      </c>
      <c r="H32" s="16" t="n"/>
    </row>
    <row r="33" ht="22" customHeight="1">
      <c r="A33" s="12" t="n"/>
      <c r="B33" s="12" t="n"/>
      <c r="C33" s="13" t="n"/>
      <c r="D33" s="13" t="n"/>
      <c r="E33" s="14" t="n"/>
      <c r="F33" s="12" t="n"/>
      <c r="G33" s="15">
        <f>IF(OR(A33="",B33="",C33="",E33=""),"",IF(IFERROR(COUNTIFS('Lançamentos Internos'!$A$5:$A$124,A33,'Lançamentos Internos'!$B$5:$B$124,B33,'Lançamentos Internos'!$C$5:$C$124,C33),0)=0,"Sem correspondente",IF(ABS(IFERROR(SUMIFS('Lançamentos Internos'!$E$5:$E$124,'Lançamentos Internos'!$A$5:$A$124,A33,'Lançamentos Internos'!$B$5:$B$124,B33,'Lançamentos Internos'!$C$5:$C$124,C33),0)-IFERROR(SUMIFS($E$5:$E$124,$A$5:$A$124,A33,$B$5:$B$124,B33,$C$5:$C$124,C33),0))&lt;=IF(AND(ISNUMBER(Premissas!$B$4),Premissas!$B$4&gt;=0),Premissas!$B$4,0),"Conciliado","Conferir diferença")))</f>
        <v/>
      </c>
      <c r="H33" s="16" t="n"/>
    </row>
    <row r="34" ht="22" customHeight="1">
      <c r="A34" s="12" t="n"/>
      <c r="B34" s="12" t="n"/>
      <c r="C34" s="13" t="n"/>
      <c r="D34" s="13" t="n"/>
      <c r="E34" s="14" t="n"/>
      <c r="F34" s="12" t="n"/>
      <c r="G34" s="17">
        <f>IF(OR(A34="",B34="",C34="",E34=""),"",IF(IFERROR(COUNTIFS('Lançamentos Internos'!$A$5:$A$124,A34,'Lançamentos Internos'!$B$5:$B$124,B34,'Lançamentos Internos'!$C$5:$C$124,C34),0)=0,"Sem correspondente",IF(ABS(IFERROR(SUMIFS('Lançamentos Internos'!$E$5:$E$124,'Lançamentos Internos'!$A$5:$A$124,A34,'Lançamentos Internos'!$B$5:$B$124,B34,'Lançamentos Internos'!$C$5:$C$124,C34),0)-IFERROR(SUMIFS($E$5:$E$124,$A$5:$A$124,A34,$B$5:$B$124,B34,$C$5:$C$124,C34),0))&lt;=IF(AND(ISNUMBER(Premissas!$B$4),Premissas!$B$4&gt;=0),Premissas!$B$4,0),"Conciliado","Conferir diferença")))</f>
        <v/>
      </c>
      <c r="H34" s="16" t="n"/>
    </row>
    <row r="35" ht="22" customHeight="1">
      <c r="A35" s="12" t="n"/>
      <c r="B35" s="12" t="n"/>
      <c r="C35" s="13" t="n"/>
      <c r="D35" s="13" t="n"/>
      <c r="E35" s="14" t="n"/>
      <c r="F35" s="12" t="n"/>
      <c r="G35" s="15">
        <f>IF(OR(A35="",B35="",C35="",E35=""),"",IF(IFERROR(COUNTIFS('Lançamentos Internos'!$A$5:$A$124,A35,'Lançamentos Internos'!$B$5:$B$124,B35,'Lançamentos Internos'!$C$5:$C$124,C35),0)=0,"Sem correspondente",IF(ABS(IFERROR(SUMIFS('Lançamentos Internos'!$E$5:$E$124,'Lançamentos Internos'!$A$5:$A$124,A35,'Lançamentos Internos'!$B$5:$B$124,B35,'Lançamentos Internos'!$C$5:$C$124,C35),0)-IFERROR(SUMIFS($E$5:$E$124,$A$5:$A$124,A35,$B$5:$B$124,B35,$C$5:$C$124,C35),0))&lt;=IF(AND(ISNUMBER(Premissas!$B$4),Premissas!$B$4&gt;=0),Premissas!$B$4,0),"Conciliado","Conferir diferença")))</f>
        <v/>
      </c>
      <c r="H35" s="16" t="n"/>
    </row>
    <row r="36" ht="22" customHeight="1">
      <c r="A36" s="12" t="n"/>
      <c r="B36" s="12" t="n"/>
      <c r="C36" s="13" t="n"/>
      <c r="D36" s="13" t="n"/>
      <c r="E36" s="14" t="n"/>
      <c r="F36" s="12" t="n"/>
      <c r="G36" s="17">
        <f>IF(OR(A36="",B36="",C36="",E36=""),"",IF(IFERROR(COUNTIFS('Lançamentos Internos'!$A$5:$A$124,A36,'Lançamentos Internos'!$B$5:$B$124,B36,'Lançamentos Internos'!$C$5:$C$124,C36),0)=0,"Sem correspondente",IF(ABS(IFERROR(SUMIFS('Lançamentos Internos'!$E$5:$E$124,'Lançamentos Internos'!$A$5:$A$124,A36,'Lançamentos Internos'!$B$5:$B$124,B36,'Lançamentos Internos'!$C$5:$C$124,C36),0)-IFERROR(SUMIFS($E$5:$E$124,$A$5:$A$124,A36,$B$5:$B$124,B36,$C$5:$C$124,C36),0))&lt;=IF(AND(ISNUMBER(Premissas!$B$4),Premissas!$B$4&gt;=0),Premissas!$B$4,0),"Conciliado","Conferir diferença")))</f>
        <v/>
      </c>
      <c r="H36" s="16" t="n"/>
    </row>
    <row r="37" ht="22" customHeight="1">
      <c r="A37" s="12" t="n"/>
      <c r="B37" s="12" t="n"/>
      <c r="C37" s="13" t="n"/>
      <c r="D37" s="13" t="n"/>
      <c r="E37" s="14" t="n"/>
      <c r="F37" s="12" t="n"/>
      <c r="G37" s="15">
        <f>IF(OR(A37="",B37="",C37="",E37=""),"",IF(IFERROR(COUNTIFS('Lançamentos Internos'!$A$5:$A$124,A37,'Lançamentos Internos'!$B$5:$B$124,B37,'Lançamentos Internos'!$C$5:$C$124,C37),0)=0,"Sem correspondente",IF(ABS(IFERROR(SUMIFS('Lançamentos Internos'!$E$5:$E$124,'Lançamentos Internos'!$A$5:$A$124,A37,'Lançamentos Internos'!$B$5:$B$124,B37,'Lançamentos Internos'!$C$5:$C$124,C37),0)-IFERROR(SUMIFS($E$5:$E$124,$A$5:$A$124,A37,$B$5:$B$124,B37,$C$5:$C$124,C37),0))&lt;=IF(AND(ISNUMBER(Premissas!$B$4),Premissas!$B$4&gt;=0),Premissas!$B$4,0),"Conciliado","Conferir diferença")))</f>
        <v/>
      </c>
      <c r="H37" s="16" t="n"/>
    </row>
    <row r="38" ht="22" customHeight="1">
      <c r="A38" s="12" t="n"/>
      <c r="B38" s="12" t="n"/>
      <c r="C38" s="13" t="n"/>
      <c r="D38" s="13" t="n"/>
      <c r="E38" s="14" t="n"/>
      <c r="F38" s="12" t="n"/>
      <c r="G38" s="17">
        <f>IF(OR(A38="",B38="",C38="",E38=""),"",IF(IFERROR(COUNTIFS('Lançamentos Internos'!$A$5:$A$124,A38,'Lançamentos Internos'!$B$5:$B$124,B38,'Lançamentos Internos'!$C$5:$C$124,C38),0)=0,"Sem correspondente",IF(ABS(IFERROR(SUMIFS('Lançamentos Internos'!$E$5:$E$124,'Lançamentos Internos'!$A$5:$A$124,A38,'Lançamentos Internos'!$B$5:$B$124,B38,'Lançamentos Internos'!$C$5:$C$124,C38),0)-IFERROR(SUMIFS($E$5:$E$124,$A$5:$A$124,A38,$B$5:$B$124,B38,$C$5:$C$124,C38),0))&lt;=IF(AND(ISNUMBER(Premissas!$B$4),Premissas!$B$4&gt;=0),Premissas!$B$4,0),"Conciliado","Conferir diferença")))</f>
        <v/>
      </c>
      <c r="H38" s="16" t="n"/>
    </row>
    <row r="39" ht="22" customHeight="1">
      <c r="A39" s="12" t="n"/>
      <c r="B39" s="12" t="n"/>
      <c r="C39" s="13" t="n"/>
      <c r="D39" s="13" t="n"/>
      <c r="E39" s="14" t="n"/>
      <c r="F39" s="12" t="n"/>
      <c r="G39" s="15">
        <f>IF(OR(A39="",B39="",C39="",E39=""),"",IF(IFERROR(COUNTIFS('Lançamentos Internos'!$A$5:$A$124,A39,'Lançamentos Internos'!$B$5:$B$124,B39,'Lançamentos Internos'!$C$5:$C$124,C39),0)=0,"Sem correspondente",IF(ABS(IFERROR(SUMIFS('Lançamentos Internos'!$E$5:$E$124,'Lançamentos Internos'!$A$5:$A$124,A39,'Lançamentos Internos'!$B$5:$B$124,B39,'Lançamentos Internos'!$C$5:$C$124,C39),0)-IFERROR(SUMIFS($E$5:$E$124,$A$5:$A$124,A39,$B$5:$B$124,B39,$C$5:$C$124,C39),0))&lt;=IF(AND(ISNUMBER(Premissas!$B$4),Premissas!$B$4&gt;=0),Premissas!$B$4,0),"Conciliado","Conferir diferença")))</f>
        <v/>
      </c>
      <c r="H39" s="16" t="n"/>
    </row>
    <row r="40" ht="22" customHeight="1">
      <c r="A40" s="12" t="n"/>
      <c r="B40" s="12" t="n"/>
      <c r="C40" s="13" t="n"/>
      <c r="D40" s="13" t="n"/>
      <c r="E40" s="14" t="n"/>
      <c r="F40" s="12" t="n"/>
      <c r="G40" s="17">
        <f>IF(OR(A40="",B40="",C40="",E40=""),"",IF(IFERROR(COUNTIFS('Lançamentos Internos'!$A$5:$A$124,A40,'Lançamentos Internos'!$B$5:$B$124,B40,'Lançamentos Internos'!$C$5:$C$124,C40),0)=0,"Sem correspondente",IF(ABS(IFERROR(SUMIFS('Lançamentos Internos'!$E$5:$E$124,'Lançamentos Internos'!$A$5:$A$124,A40,'Lançamentos Internos'!$B$5:$B$124,B40,'Lançamentos Internos'!$C$5:$C$124,C40),0)-IFERROR(SUMIFS($E$5:$E$124,$A$5:$A$124,A40,$B$5:$B$124,B40,$C$5:$C$124,C40),0))&lt;=IF(AND(ISNUMBER(Premissas!$B$4),Premissas!$B$4&gt;=0),Premissas!$B$4,0),"Conciliado","Conferir diferença")))</f>
        <v/>
      </c>
      <c r="H40" s="16" t="n"/>
    </row>
    <row r="41" ht="22" customHeight="1">
      <c r="A41" s="12" t="n"/>
      <c r="B41" s="12" t="n"/>
      <c r="C41" s="13" t="n"/>
      <c r="D41" s="13" t="n"/>
      <c r="E41" s="14" t="n"/>
      <c r="F41" s="12" t="n"/>
      <c r="G41" s="15">
        <f>IF(OR(A41="",B41="",C41="",E41=""),"",IF(IFERROR(COUNTIFS('Lançamentos Internos'!$A$5:$A$124,A41,'Lançamentos Internos'!$B$5:$B$124,B41,'Lançamentos Internos'!$C$5:$C$124,C41),0)=0,"Sem correspondente",IF(ABS(IFERROR(SUMIFS('Lançamentos Internos'!$E$5:$E$124,'Lançamentos Internos'!$A$5:$A$124,A41,'Lançamentos Internos'!$B$5:$B$124,B41,'Lançamentos Internos'!$C$5:$C$124,C41),0)-IFERROR(SUMIFS($E$5:$E$124,$A$5:$A$124,A41,$B$5:$B$124,B41,$C$5:$C$124,C41),0))&lt;=IF(AND(ISNUMBER(Premissas!$B$4),Premissas!$B$4&gt;=0),Premissas!$B$4,0),"Conciliado","Conferir diferença")))</f>
        <v/>
      </c>
      <c r="H41" s="16" t="n"/>
    </row>
    <row r="42" ht="22" customHeight="1">
      <c r="A42" s="12" t="n"/>
      <c r="B42" s="12" t="n"/>
      <c r="C42" s="13" t="n"/>
      <c r="D42" s="13" t="n"/>
      <c r="E42" s="14" t="n"/>
      <c r="F42" s="12" t="n"/>
      <c r="G42" s="17">
        <f>IF(OR(A42="",B42="",C42="",E42=""),"",IF(IFERROR(COUNTIFS('Lançamentos Internos'!$A$5:$A$124,A42,'Lançamentos Internos'!$B$5:$B$124,B42,'Lançamentos Internos'!$C$5:$C$124,C42),0)=0,"Sem correspondente",IF(ABS(IFERROR(SUMIFS('Lançamentos Internos'!$E$5:$E$124,'Lançamentos Internos'!$A$5:$A$124,A42,'Lançamentos Internos'!$B$5:$B$124,B42,'Lançamentos Internos'!$C$5:$C$124,C42),0)-IFERROR(SUMIFS($E$5:$E$124,$A$5:$A$124,A42,$B$5:$B$124,B42,$C$5:$C$124,C42),0))&lt;=IF(AND(ISNUMBER(Premissas!$B$4),Premissas!$B$4&gt;=0),Premissas!$B$4,0),"Conciliado","Conferir diferença")))</f>
        <v/>
      </c>
      <c r="H42" s="16" t="n"/>
    </row>
    <row r="43" ht="22" customHeight="1">
      <c r="A43" s="12" t="n"/>
      <c r="B43" s="12" t="n"/>
      <c r="C43" s="13" t="n"/>
      <c r="D43" s="13" t="n"/>
      <c r="E43" s="14" t="n"/>
      <c r="F43" s="12" t="n"/>
      <c r="G43" s="15">
        <f>IF(OR(A43="",B43="",C43="",E43=""),"",IF(IFERROR(COUNTIFS('Lançamentos Internos'!$A$5:$A$124,A43,'Lançamentos Internos'!$B$5:$B$124,B43,'Lançamentos Internos'!$C$5:$C$124,C43),0)=0,"Sem correspondente",IF(ABS(IFERROR(SUMIFS('Lançamentos Internos'!$E$5:$E$124,'Lançamentos Internos'!$A$5:$A$124,A43,'Lançamentos Internos'!$B$5:$B$124,B43,'Lançamentos Internos'!$C$5:$C$124,C43),0)-IFERROR(SUMIFS($E$5:$E$124,$A$5:$A$124,A43,$B$5:$B$124,B43,$C$5:$C$124,C43),0))&lt;=IF(AND(ISNUMBER(Premissas!$B$4),Premissas!$B$4&gt;=0),Premissas!$B$4,0),"Conciliado","Conferir diferença")))</f>
        <v/>
      </c>
      <c r="H43" s="16" t="n"/>
    </row>
    <row r="44" ht="22" customHeight="1">
      <c r="A44" s="12" t="n"/>
      <c r="B44" s="12" t="n"/>
      <c r="C44" s="13" t="n"/>
      <c r="D44" s="13" t="n"/>
      <c r="E44" s="14" t="n"/>
      <c r="F44" s="12" t="n"/>
      <c r="G44" s="17">
        <f>IF(OR(A44="",B44="",C44="",E44=""),"",IF(IFERROR(COUNTIFS('Lançamentos Internos'!$A$5:$A$124,A44,'Lançamentos Internos'!$B$5:$B$124,B44,'Lançamentos Internos'!$C$5:$C$124,C44),0)=0,"Sem correspondente",IF(ABS(IFERROR(SUMIFS('Lançamentos Internos'!$E$5:$E$124,'Lançamentos Internos'!$A$5:$A$124,A44,'Lançamentos Internos'!$B$5:$B$124,B44,'Lançamentos Internos'!$C$5:$C$124,C44),0)-IFERROR(SUMIFS($E$5:$E$124,$A$5:$A$124,A44,$B$5:$B$124,B44,$C$5:$C$124,C44),0))&lt;=IF(AND(ISNUMBER(Premissas!$B$4),Premissas!$B$4&gt;=0),Premissas!$B$4,0),"Conciliado","Conferir diferença")))</f>
        <v/>
      </c>
      <c r="H44" s="16" t="n"/>
    </row>
    <row r="45" ht="22" customHeight="1">
      <c r="A45" s="12" t="n"/>
      <c r="B45" s="12" t="n"/>
      <c r="C45" s="13" t="n"/>
      <c r="D45" s="13" t="n"/>
      <c r="E45" s="14" t="n"/>
      <c r="F45" s="12" t="n"/>
      <c r="G45" s="15">
        <f>IF(OR(A45="",B45="",C45="",E45=""),"",IF(IFERROR(COUNTIFS('Lançamentos Internos'!$A$5:$A$124,A45,'Lançamentos Internos'!$B$5:$B$124,B45,'Lançamentos Internos'!$C$5:$C$124,C45),0)=0,"Sem correspondente",IF(ABS(IFERROR(SUMIFS('Lançamentos Internos'!$E$5:$E$124,'Lançamentos Internos'!$A$5:$A$124,A45,'Lançamentos Internos'!$B$5:$B$124,B45,'Lançamentos Internos'!$C$5:$C$124,C45),0)-IFERROR(SUMIFS($E$5:$E$124,$A$5:$A$124,A45,$B$5:$B$124,B45,$C$5:$C$124,C45),0))&lt;=IF(AND(ISNUMBER(Premissas!$B$4),Premissas!$B$4&gt;=0),Premissas!$B$4,0),"Conciliado","Conferir diferença")))</f>
        <v/>
      </c>
      <c r="H45" s="16" t="n"/>
    </row>
    <row r="46" ht="22" customHeight="1">
      <c r="A46" s="12" t="n"/>
      <c r="B46" s="12" t="n"/>
      <c r="C46" s="13" t="n"/>
      <c r="D46" s="13" t="n"/>
      <c r="E46" s="14" t="n"/>
      <c r="F46" s="12" t="n"/>
      <c r="G46" s="17">
        <f>IF(OR(A46="",B46="",C46="",E46=""),"",IF(IFERROR(COUNTIFS('Lançamentos Internos'!$A$5:$A$124,A46,'Lançamentos Internos'!$B$5:$B$124,B46,'Lançamentos Internos'!$C$5:$C$124,C46),0)=0,"Sem correspondente",IF(ABS(IFERROR(SUMIFS('Lançamentos Internos'!$E$5:$E$124,'Lançamentos Internos'!$A$5:$A$124,A46,'Lançamentos Internos'!$B$5:$B$124,B46,'Lançamentos Internos'!$C$5:$C$124,C46),0)-IFERROR(SUMIFS($E$5:$E$124,$A$5:$A$124,A46,$B$5:$B$124,B46,$C$5:$C$124,C46),0))&lt;=IF(AND(ISNUMBER(Premissas!$B$4),Premissas!$B$4&gt;=0),Premissas!$B$4,0),"Conciliado","Conferir diferença")))</f>
        <v/>
      </c>
      <c r="H46" s="16" t="n"/>
    </row>
    <row r="47" ht="22" customHeight="1">
      <c r="A47" s="12" t="n"/>
      <c r="B47" s="12" t="n"/>
      <c r="C47" s="13" t="n"/>
      <c r="D47" s="13" t="n"/>
      <c r="E47" s="14" t="n"/>
      <c r="F47" s="12" t="n"/>
      <c r="G47" s="15">
        <f>IF(OR(A47="",B47="",C47="",E47=""),"",IF(IFERROR(COUNTIFS('Lançamentos Internos'!$A$5:$A$124,A47,'Lançamentos Internos'!$B$5:$B$124,B47,'Lançamentos Internos'!$C$5:$C$124,C47),0)=0,"Sem correspondente",IF(ABS(IFERROR(SUMIFS('Lançamentos Internos'!$E$5:$E$124,'Lançamentos Internos'!$A$5:$A$124,A47,'Lançamentos Internos'!$B$5:$B$124,B47,'Lançamentos Internos'!$C$5:$C$124,C47),0)-IFERROR(SUMIFS($E$5:$E$124,$A$5:$A$124,A47,$B$5:$B$124,B47,$C$5:$C$124,C47),0))&lt;=IF(AND(ISNUMBER(Premissas!$B$4),Premissas!$B$4&gt;=0),Premissas!$B$4,0),"Conciliado","Conferir diferença")))</f>
        <v/>
      </c>
      <c r="H47" s="16" t="n"/>
    </row>
    <row r="48" ht="22" customHeight="1">
      <c r="A48" s="12" t="n"/>
      <c r="B48" s="12" t="n"/>
      <c r="C48" s="13" t="n"/>
      <c r="D48" s="13" t="n"/>
      <c r="E48" s="14" t="n"/>
      <c r="F48" s="12" t="n"/>
      <c r="G48" s="17">
        <f>IF(OR(A48="",B48="",C48="",E48=""),"",IF(IFERROR(COUNTIFS('Lançamentos Internos'!$A$5:$A$124,A48,'Lançamentos Internos'!$B$5:$B$124,B48,'Lançamentos Internos'!$C$5:$C$124,C48),0)=0,"Sem correspondente",IF(ABS(IFERROR(SUMIFS('Lançamentos Internos'!$E$5:$E$124,'Lançamentos Internos'!$A$5:$A$124,A48,'Lançamentos Internos'!$B$5:$B$124,B48,'Lançamentos Internos'!$C$5:$C$124,C48),0)-IFERROR(SUMIFS($E$5:$E$124,$A$5:$A$124,A48,$B$5:$B$124,B48,$C$5:$C$124,C48),0))&lt;=IF(AND(ISNUMBER(Premissas!$B$4),Premissas!$B$4&gt;=0),Premissas!$B$4,0),"Conciliado","Conferir diferença")))</f>
        <v/>
      </c>
      <c r="H48" s="16" t="n"/>
    </row>
    <row r="49" ht="22" customHeight="1">
      <c r="A49" s="12" t="n"/>
      <c r="B49" s="12" t="n"/>
      <c r="C49" s="13" t="n"/>
      <c r="D49" s="13" t="n"/>
      <c r="E49" s="14" t="n"/>
      <c r="F49" s="12" t="n"/>
      <c r="G49" s="15">
        <f>IF(OR(A49="",B49="",C49="",E49=""),"",IF(IFERROR(COUNTIFS('Lançamentos Internos'!$A$5:$A$124,A49,'Lançamentos Internos'!$B$5:$B$124,B49,'Lançamentos Internos'!$C$5:$C$124,C49),0)=0,"Sem correspondente",IF(ABS(IFERROR(SUMIFS('Lançamentos Internos'!$E$5:$E$124,'Lançamentos Internos'!$A$5:$A$124,A49,'Lançamentos Internos'!$B$5:$B$124,B49,'Lançamentos Internos'!$C$5:$C$124,C49),0)-IFERROR(SUMIFS($E$5:$E$124,$A$5:$A$124,A49,$B$5:$B$124,B49,$C$5:$C$124,C49),0))&lt;=IF(AND(ISNUMBER(Premissas!$B$4),Premissas!$B$4&gt;=0),Premissas!$B$4,0),"Conciliado","Conferir diferença")))</f>
        <v/>
      </c>
      <c r="H49" s="16" t="n"/>
    </row>
    <row r="50" ht="22" customHeight="1">
      <c r="A50" s="12" t="n"/>
      <c r="B50" s="12" t="n"/>
      <c r="C50" s="13" t="n"/>
      <c r="D50" s="13" t="n"/>
      <c r="E50" s="14" t="n"/>
      <c r="F50" s="12" t="n"/>
      <c r="G50" s="17">
        <f>IF(OR(A50="",B50="",C50="",E50=""),"",IF(IFERROR(COUNTIFS('Lançamentos Internos'!$A$5:$A$124,A50,'Lançamentos Internos'!$B$5:$B$124,B50,'Lançamentos Internos'!$C$5:$C$124,C50),0)=0,"Sem correspondente",IF(ABS(IFERROR(SUMIFS('Lançamentos Internos'!$E$5:$E$124,'Lançamentos Internos'!$A$5:$A$124,A50,'Lançamentos Internos'!$B$5:$B$124,B50,'Lançamentos Internos'!$C$5:$C$124,C50),0)-IFERROR(SUMIFS($E$5:$E$124,$A$5:$A$124,A50,$B$5:$B$124,B50,$C$5:$C$124,C50),0))&lt;=IF(AND(ISNUMBER(Premissas!$B$4),Premissas!$B$4&gt;=0),Premissas!$B$4,0),"Conciliado","Conferir diferença")))</f>
        <v/>
      </c>
      <c r="H50" s="16" t="n"/>
    </row>
    <row r="51" ht="22" customHeight="1">
      <c r="A51" s="12" t="n"/>
      <c r="B51" s="12" t="n"/>
      <c r="C51" s="13" t="n"/>
      <c r="D51" s="13" t="n"/>
      <c r="E51" s="14" t="n"/>
      <c r="F51" s="12" t="n"/>
      <c r="G51" s="15">
        <f>IF(OR(A51="",B51="",C51="",E51=""),"",IF(IFERROR(COUNTIFS('Lançamentos Internos'!$A$5:$A$124,A51,'Lançamentos Internos'!$B$5:$B$124,B51,'Lançamentos Internos'!$C$5:$C$124,C51),0)=0,"Sem correspondente",IF(ABS(IFERROR(SUMIFS('Lançamentos Internos'!$E$5:$E$124,'Lançamentos Internos'!$A$5:$A$124,A51,'Lançamentos Internos'!$B$5:$B$124,B51,'Lançamentos Internos'!$C$5:$C$124,C51),0)-IFERROR(SUMIFS($E$5:$E$124,$A$5:$A$124,A51,$B$5:$B$124,B51,$C$5:$C$124,C51),0))&lt;=IF(AND(ISNUMBER(Premissas!$B$4),Premissas!$B$4&gt;=0),Premissas!$B$4,0),"Conciliado","Conferir diferença")))</f>
        <v/>
      </c>
      <c r="H51" s="16" t="n"/>
    </row>
    <row r="52" ht="22" customHeight="1">
      <c r="A52" s="12" t="n"/>
      <c r="B52" s="12" t="n"/>
      <c r="C52" s="13" t="n"/>
      <c r="D52" s="13" t="n"/>
      <c r="E52" s="14" t="n"/>
      <c r="F52" s="12" t="n"/>
      <c r="G52" s="17">
        <f>IF(OR(A52="",B52="",C52="",E52=""),"",IF(IFERROR(COUNTIFS('Lançamentos Internos'!$A$5:$A$124,A52,'Lançamentos Internos'!$B$5:$B$124,B52,'Lançamentos Internos'!$C$5:$C$124,C52),0)=0,"Sem correspondente",IF(ABS(IFERROR(SUMIFS('Lançamentos Internos'!$E$5:$E$124,'Lançamentos Internos'!$A$5:$A$124,A52,'Lançamentos Internos'!$B$5:$B$124,B52,'Lançamentos Internos'!$C$5:$C$124,C52),0)-IFERROR(SUMIFS($E$5:$E$124,$A$5:$A$124,A52,$B$5:$B$124,B52,$C$5:$C$124,C52),0))&lt;=IF(AND(ISNUMBER(Premissas!$B$4),Premissas!$B$4&gt;=0),Premissas!$B$4,0),"Conciliado","Conferir diferença")))</f>
        <v/>
      </c>
      <c r="H52" s="16" t="n"/>
    </row>
    <row r="53" ht="22" customHeight="1">
      <c r="A53" s="12" t="n"/>
      <c r="B53" s="12" t="n"/>
      <c r="C53" s="13" t="n"/>
      <c r="D53" s="13" t="n"/>
      <c r="E53" s="14" t="n"/>
      <c r="F53" s="12" t="n"/>
      <c r="G53" s="15">
        <f>IF(OR(A53="",B53="",C53="",E53=""),"",IF(IFERROR(COUNTIFS('Lançamentos Internos'!$A$5:$A$124,A53,'Lançamentos Internos'!$B$5:$B$124,B53,'Lançamentos Internos'!$C$5:$C$124,C53),0)=0,"Sem correspondente",IF(ABS(IFERROR(SUMIFS('Lançamentos Internos'!$E$5:$E$124,'Lançamentos Internos'!$A$5:$A$124,A53,'Lançamentos Internos'!$B$5:$B$124,B53,'Lançamentos Internos'!$C$5:$C$124,C53),0)-IFERROR(SUMIFS($E$5:$E$124,$A$5:$A$124,A53,$B$5:$B$124,B53,$C$5:$C$124,C53),0))&lt;=IF(AND(ISNUMBER(Premissas!$B$4),Premissas!$B$4&gt;=0),Premissas!$B$4,0),"Conciliado","Conferir diferença")))</f>
        <v/>
      </c>
      <c r="H53" s="16" t="n"/>
    </row>
    <row r="54" ht="22" customHeight="1">
      <c r="A54" s="12" t="n"/>
      <c r="B54" s="12" t="n"/>
      <c r="C54" s="13" t="n"/>
      <c r="D54" s="13" t="n"/>
      <c r="E54" s="14" t="n"/>
      <c r="F54" s="12" t="n"/>
      <c r="G54" s="17">
        <f>IF(OR(A54="",B54="",C54="",E54=""),"",IF(IFERROR(COUNTIFS('Lançamentos Internos'!$A$5:$A$124,A54,'Lançamentos Internos'!$B$5:$B$124,B54,'Lançamentos Internos'!$C$5:$C$124,C54),0)=0,"Sem correspondente",IF(ABS(IFERROR(SUMIFS('Lançamentos Internos'!$E$5:$E$124,'Lançamentos Internos'!$A$5:$A$124,A54,'Lançamentos Internos'!$B$5:$B$124,B54,'Lançamentos Internos'!$C$5:$C$124,C54),0)-IFERROR(SUMIFS($E$5:$E$124,$A$5:$A$124,A54,$B$5:$B$124,B54,$C$5:$C$124,C54),0))&lt;=IF(AND(ISNUMBER(Premissas!$B$4),Premissas!$B$4&gt;=0),Premissas!$B$4,0),"Conciliado","Conferir diferença")))</f>
        <v/>
      </c>
      <c r="H54" s="16" t="n"/>
    </row>
    <row r="55" ht="22" customHeight="1">
      <c r="A55" s="12" t="n"/>
      <c r="B55" s="12" t="n"/>
      <c r="C55" s="13" t="n"/>
      <c r="D55" s="13" t="n"/>
      <c r="E55" s="14" t="n"/>
      <c r="F55" s="12" t="n"/>
      <c r="G55" s="15">
        <f>IF(OR(A55="",B55="",C55="",E55=""),"",IF(IFERROR(COUNTIFS('Lançamentos Internos'!$A$5:$A$124,A55,'Lançamentos Internos'!$B$5:$B$124,B55,'Lançamentos Internos'!$C$5:$C$124,C55),0)=0,"Sem correspondente",IF(ABS(IFERROR(SUMIFS('Lançamentos Internos'!$E$5:$E$124,'Lançamentos Internos'!$A$5:$A$124,A55,'Lançamentos Internos'!$B$5:$B$124,B55,'Lançamentos Internos'!$C$5:$C$124,C55),0)-IFERROR(SUMIFS($E$5:$E$124,$A$5:$A$124,A55,$B$5:$B$124,B55,$C$5:$C$124,C55),0))&lt;=IF(AND(ISNUMBER(Premissas!$B$4),Premissas!$B$4&gt;=0),Premissas!$B$4,0),"Conciliado","Conferir diferença")))</f>
        <v/>
      </c>
      <c r="H55" s="16" t="n"/>
    </row>
    <row r="56" ht="22" customHeight="1">
      <c r="A56" s="12" t="n"/>
      <c r="B56" s="12" t="n"/>
      <c r="C56" s="13" t="n"/>
      <c r="D56" s="13" t="n"/>
      <c r="E56" s="14" t="n"/>
      <c r="F56" s="12" t="n"/>
      <c r="G56" s="17">
        <f>IF(OR(A56="",B56="",C56="",E56=""),"",IF(IFERROR(COUNTIFS('Lançamentos Internos'!$A$5:$A$124,A56,'Lançamentos Internos'!$B$5:$B$124,B56,'Lançamentos Internos'!$C$5:$C$124,C56),0)=0,"Sem correspondente",IF(ABS(IFERROR(SUMIFS('Lançamentos Internos'!$E$5:$E$124,'Lançamentos Internos'!$A$5:$A$124,A56,'Lançamentos Internos'!$B$5:$B$124,B56,'Lançamentos Internos'!$C$5:$C$124,C56),0)-IFERROR(SUMIFS($E$5:$E$124,$A$5:$A$124,A56,$B$5:$B$124,B56,$C$5:$C$124,C56),0))&lt;=IF(AND(ISNUMBER(Premissas!$B$4),Premissas!$B$4&gt;=0),Premissas!$B$4,0),"Conciliado","Conferir diferença")))</f>
        <v/>
      </c>
      <c r="H56" s="16" t="n"/>
    </row>
    <row r="57" ht="22" customHeight="1">
      <c r="A57" s="12" t="n"/>
      <c r="B57" s="12" t="n"/>
      <c r="C57" s="13" t="n"/>
      <c r="D57" s="13" t="n"/>
      <c r="E57" s="14" t="n"/>
      <c r="F57" s="12" t="n"/>
      <c r="G57" s="15">
        <f>IF(OR(A57="",B57="",C57="",E57=""),"",IF(IFERROR(COUNTIFS('Lançamentos Internos'!$A$5:$A$124,A57,'Lançamentos Internos'!$B$5:$B$124,B57,'Lançamentos Internos'!$C$5:$C$124,C57),0)=0,"Sem correspondente",IF(ABS(IFERROR(SUMIFS('Lançamentos Internos'!$E$5:$E$124,'Lançamentos Internos'!$A$5:$A$124,A57,'Lançamentos Internos'!$B$5:$B$124,B57,'Lançamentos Internos'!$C$5:$C$124,C57),0)-IFERROR(SUMIFS($E$5:$E$124,$A$5:$A$124,A57,$B$5:$B$124,B57,$C$5:$C$124,C57),0))&lt;=IF(AND(ISNUMBER(Premissas!$B$4),Premissas!$B$4&gt;=0),Premissas!$B$4,0),"Conciliado","Conferir diferença")))</f>
        <v/>
      </c>
      <c r="H57" s="16" t="n"/>
    </row>
    <row r="58" ht="22" customHeight="1">
      <c r="A58" s="12" t="n"/>
      <c r="B58" s="12" t="n"/>
      <c r="C58" s="13" t="n"/>
      <c r="D58" s="13" t="n"/>
      <c r="E58" s="14" t="n"/>
      <c r="F58" s="12" t="n"/>
      <c r="G58" s="17">
        <f>IF(OR(A58="",B58="",C58="",E58=""),"",IF(IFERROR(COUNTIFS('Lançamentos Internos'!$A$5:$A$124,A58,'Lançamentos Internos'!$B$5:$B$124,B58,'Lançamentos Internos'!$C$5:$C$124,C58),0)=0,"Sem correspondente",IF(ABS(IFERROR(SUMIFS('Lançamentos Internos'!$E$5:$E$124,'Lançamentos Internos'!$A$5:$A$124,A58,'Lançamentos Internos'!$B$5:$B$124,B58,'Lançamentos Internos'!$C$5:$C$124,C58),0)-IFERROR(SUMIFS($E$5:$E$124,$A$5:$A$124,A58,$B$5:$B$124,B58,$C$5:$C$124,C58),0))&lt;=IF(AND(ISNUMBER(Premissas!$B$4),Premissas!$B$4&gt;=0),Premissas!$B$4,0),"Conciliado","Conferir diferença")))</f>
        <v/>
      </c>
      <c r="H58" s="16" t="n"/>
    </row>
    <row r="59" ht="22" customHeight="1">
      <c r="A59" s="12" t="n"/>
      <c r="B59" s="12" t="n"/>
      <c r="C59" s="13" t="n"/>
      <c r="D59" s="13" t="n"/>
      <c r="E59" s="14" t="n"/>
      <c r="F59" s="12" t="n"/>
      <c r="G59" s="15">
        <f>IF(OR(A59="",B59="",C59="",E59=""),"",IF(IFERROR(COUNTIFS('Lançamentos Internos'!$A$5:$A$124,A59,'Lançamentos Internos'!$B$5:$B$124,B59,'Lançamentos Internos'!$C$5:$C$124,C59),0)=0,"Sem correspondente",IF(ABS(IFERROR(SUMIFS('Lançamentos Internos'!$E$5:$E$124,'Lançamentos Internos'!$A$5:$A$124,A59,'Lançamentos Internos'!$B$5:$B$124,B59,'Lançamentos Internos'!$C$5:$C$124,C59),0)-IFERROR(SUMIFS($E$5:$E$124,$A$5:$A$124,A59,$B$5:$B$124,B59,$C$5:$C$124,C59),0))&lt;=IF(AND(ISNUMBER(Premissas!$B$4),Premissas!$B$4&gt;=0),Premissas!$B$4,0),"Conciliado","Conferir diferença")))</f>
        <v/>
      </c>
      <c r="H59" s="16" t="n"/>
    </row>
    <row r="60" ht="22" customHeight="1">
      <c r="A60" s="12" t="n"/>
      <c r="B60" s="12" t="n"/>
      <c r="C60" s="13" t="n"/>
      <c r="D60" s="13" t="n"/>
      <c r="E60" s="14" t="n"/>
      <c r="F60" s="12" t="n"/>
      <c r="G60" s="17">
        <f>IF(OR(A60="",B60="",C60="",E60=""),"",IF(IFERROR(COUNTIFS('Lançamentos Internos'!$A$5:$A$124,A60,'Lançamentos Internos'!$B$5:$B$124,B60,'Lançamentos Internos'!$C$5:$C$124,C60),0)=0,"Sem correspondente",IF(ABS(IFERROR(SUMIFS('Lançamentos Internos'!$E$5:$E$124,'Lançamentos Internos'!$A$5:$A$124,A60,'Lançamentos Internos'!$B$5:$B$124,B60,'Lançamentos Internos'!$C$5:$C$124,C60),0)-IFERROR(SUMIFS($E$5:$E$124,$A$5:$A$124,A60,$B$5:$B$124,B60,$C$5:$C$124,C60),0))&lt;=IF(AND(ISNUMBER(Premissas!$B$4),Premissas!$B$4&gt;=0),Premissas!$B$4,0),"Conciliado","Conferir diferença")))</f>
        <v/>
      </c>
      <c r="H60" s="16" t="n"/>
    </row>
    <row r="61" ht="22" customHeight="1">
      <c r="A61" s="12" t="n"/>
      <c r="B61" s="12" t="n"/>
      <c r="C61" s="13" t="n"/>
      <c r="D61" s="13" t="n"/>
      <c r="E61" s="14" t="n"/>
      <c r="F61" s="12" t="n"/>
      <c r="G61" s="15">
        <f>IF(OR(A61="",B61="",C61="",E61=""),"",IF(IFERROR(COUNTIFS('Lançamentos Internos'!$A$5:$A$124,A61,'Lançamentos Internos'!$B$5:$B$124,B61,'Lançamentos Internos'!$C$5:$C$124,C61),0)=0,"Sem correspondente",IF(ABS(IFERROR(SUMIFS('Lançamentos Internos'!$E$5:$E$124,'Lançamentos Internos'!$A$5:$A$124,A61,'Lançamentos Internos'!$B$5:$B$124,B61,'Lançamentos Internos'!$C$5:$C$124,C61),0)-IFERROR(SUMIFS($E$5:$E$124,$A$5:$A$124,A61,$B$5:$B$124,B61,$C$5:$C$124,C61),0))&lt;=IF(AND(ISNUMBER(Premissas!$B$4),Premissas!$B$4&gt;=0),Premissas!$B$4,0),"Conciliado","Conferir diferença")))</f>
        <v/>
      </c>
      <c r="H61" s="16" t="n"/>
    </row>
    <row r="62" ht="22" customHeight="1">
      <c r="A62" s="12" t="n"/>
      <c r="B62" s="12" t="n"/>
      <c r="C62" s="13" t="n"/>
      <c r="D62" s="13" t="n"/>
      <c r="E62" s="14" t="n"/>
      <c r="F62" s="12" t="n"/>
      <c r="G62" s="17">
        <f>IF(OR(A62="",B62="",C62="",E62=""),"",IF(IFERROR(COUNTIFS('Lançamentos Internos'!$A$5:$A$124,A62,'Lançamentos Internos'!$B$5:$B$124,B62,'Lançamentos Internos'!$C$5:$C$124,C62),0)=0,"Sem correspondente",IF(ABS(IFERROR(SUMIFS('Lançamentos Internos'!$E$5:$E$124,'Lançamentos Internos'!$A$5:$A$124,A62,'Lançamentos Internos'!$B$5:$B$124,B62,'Lançamentos Internos'!$C$5:$C$124,C62),0)-IFERROR(SUMIFS($E$5:$E$124,$A$5:$A$124,A62,$B$5:$B$124,B62,$C$5:$C$124,C62),0))&lt;=IF(AND(ISNUMBER(Premissas!$B$4),Premissas!$B$4&gt;=0),Premissas!$B$4,0),"Conciliado","Conferir diferença")))</f>
        <v/>
      </c>
      <c r="H62" s="16" t="n"/>
    </row>
    <row r="63" ht="22" customHeight="1">
      <c r="A63" s="12" t="n"/>
      <c r="B63" s="12" t="n"/>
      <c r="C63" s="13" t="n"/>
      <c r="D63" s="13" t="n"/>
      <c r="E63" s="14" t="n"/>
      <c r="F63" s="12" t="n"/>
      <c r="G63" s="15">
        <f>IF(OR(A63="",B63="",C63="",E63=""),"",IF(IFERROR(COUNTIFS('Lançamentos Internos'!$A$5:$A$124,A63,'Lançamentos Internos'!$B$5:$B$124,B63,'Lançamentos Internos'!$C$5:$C$124,C63),0)=0,"Sem correspondente",IF(ABS(IFERROR(SUMIFS('Lançamentos Internos'!$E$5:$E$124,'Lançamentos Internos'!$A$5:$A$124,A63,'Lançamentos Internos'!$B$5:$B$124,B63,'Lançamentos Internos'!$C$5:$C$124,C63),0)-IFERROR(SUMIFS($E$5:$E$124,$A$5:$A$124,A63,$B$5:$B$124,B63,$C$5:$C$124,C63),0))&lt;=IF(AND(ISNUMBER(Premissas!$B$4),Premissas!$B$4&gt;=0),Premissas!$B$4,0),"Conciliado","Conferir diferença")))</f>
        <v/>
      </c>
      <c r="H63" s="16" t="n"/>
    </row>
    <row r="64" ht="22" customHeight="1">
      <c r="A64" s="12" t="n"/>
      <c r="B64" s="12" t="n"/>
      <c r="C64" s="13" t="n"/>
      <c r="D64" s="13" t="n"/>
      <c r="E64" s="14" t="n"/>
      <c r="F64" s="12" t="n"/>
      <c r="G64" s="17">
        <f>IF(OR(A64="",B64="",C64="",E64=""),"",IF(IFERROR(COUNTIFS('Lançamentos Internos'!$A$5:$A$124,A64,'Lançamentos Internos'!$B$5:$B$124,B64,'Lançamentos Internos'!$C$5:$C$124,C64),0)=0,"Sem correspondente",IF(ABS(IFERROR(SUMIFS('Lançamentos Internos'!$E$5:$E$124,'Lançamentos Internos'!$A$5:$A$124,A64,'Lançamentos Internos'!$B$5:$B$124,B64,'Lançamentos Internos'!$C$5:$C$124,C64),0)-IFERROR(SUMIFS($E$5:$E$124,$A$5:$A$124,A64,$B$5:$B$124,B64,$C$5:$C$124,C64),0))&lt;=IF(AND(ISNUMBER(Premissas!$B$4),Premissas!$B$4&gt;=0),Premissas!$B$4,0),"Conciliado","Conferir diferença")))</f>
        <v/>
      </c>
      <c r="H64" s="16" t="n"/>
    </row>
    <row r="65" ht="22" customHeight="1">
      <c r="A65" s="12" t="n"/>
      <c r="B65" s="12" t="n"/>
      <c r="C65" s="13" t="n"/>
      <c r="D65" s="13" t="n"/>
      <c r="E65" s="14" t="n"/>
      <c r="F65" s="12" t="n"/>
      <c r="G65" s="15">
        <f>IF(OR(A65="",B65="",C65="",E65=""),"",IF(IFERROR(COUNTIFS('Lançamentos Internos'!$A$5:$A$124,A65,'Lançamentos Internos'!$B$5:$B$124,B65,'Lançamentos Internos'!$C$5:$C$124,C65),0)=0,"Sem correspondente",IF(ABS(IFERROR(SUMIFS('Lançamentos Internos'!$E$5:$E$124,'Lançamentos Internos'!$A$5:$A$124,A65,'Lançamentos Internos'!$B$5:$B$124,B65,'Lançamentos Internos'!$C$5:$C$124,C65),0)-IFERROR(SUMIFS($E$5:$E$124,$A$5:$A$124,A65,$B$5:$B$124,B65,$C$5:$C$124,C65),0))&lt;=IF(AND(ISNUMBER(Premissas!$B$4),Premissas!$B$4&gt;=0),Premissas!$B$4,0),"Conciliado","Conferir diferença")))</f>
        <v/>
      </c>
      <c r="H65" s="16" t="n"/>
    </row>
    <row r="66" ht="22" customHeight="1">
      <c r="A66" s="12" t="n"/>
      <c r="B66" s="12" t="n"/>
      <c r="C66" s="13" t="n"/>
      <c r="D66" s="13" t="n"/>
      <c r="E66" s="14" t="n"/>
      <c r="F66" s="12" t="n"/>
      <c r="G66" s="17">
        <f>IF(OR(A66="",B66="",C66="",E66=""),"",IF(IFERROR(COUNTIFS('Lançamentos Internos'!$A$5:$A$124,A66,'Lançamentos Internos'!$B$5:$B$124,B66,'Lançamentos Internos'!$C$5:$C$124,C66),0)=0,"Sem correspondente",IF(ABS(IFERROR(SUMIFS('Lançamentos Internos'!$E$5:$E$124,'Lançamentos Internos'!$A$5:$A$124,A66,'Lançamentos Internos'!$B$5:$B$124,B66,'Lançamentos Internos'!$C$5:$C$124,C66),0)-IFERROR(SUMIFS($E$5:$E$124,$A$5:$A$124,A66,$B$5:$B$124,B66,$C$5:$C$124,C66),0))&lt;=IF(AND(ISNUMBER(Premissas!$B$4),Premissas!$B$4&gt;=0),Premissas!$B$4,0),"Conciliado","Conferir diferença")))</f>
        <v/>
      </c>
      <c r="H66" s="16" t="n"/>
    </row>
    <row r="67" ht="22" customHeight="1">
      <c r="A67" s="12" t="n"/>
      <c r="B67" s="12" t="n"/>
      <c r="C67" s="13" t="n"/>
      <c r="D67" s="13" t="n"/>
      <c r="E67" s="14" t="n"/>
      <c r="F67" s="12" t="n"/>
      <c r="G67" s="15">
        <f>IF(OR(A67="",B67="",C67="",E67=""),"",IF(IFERROR(COUNTIFS('Lançamentos Internos'!$A$5:$A$124,A67,'Lançamentos Internos'!$B$5:$B$124,B67,'Lançamentos Internos'!$C$5:$C$124,C67),0)=0,"Sem correspondente",IF(ABS(IFERROR(SUMIFS('Lançamentos Internos'!$E$5:$E$124,'Lançamentos Internos'!$A$5:$A$124,A67,'Lançamentos Internos'!$B$5:$B$124,B67,'Lançamentos Internos'!$C$5:$C$124,C67),0)-IFERROR(SUMIFS($E$5:$E$124,$A$5:$A$124,A67,$B$5:$B$124,B67,$C$5:$C$124,C67),0))&lt;=IF(AND(ISNUMBER(Premissas!$B$4),Premissas!$B$4&gt;=0),Premissas!$B$4,0),"Conciliado","Conferir diferença")))</f>
        <v/>
      </c>
      <c r="H67" s="16" t="n"/>
    </row>
    <row r="68" ht="22" customHeight="1">
      <c r="A68" s="12" t="n"/>
      <c r="B68" s="12" t="n"/>
      <c r="C68" s="13" t="n"/>
      <c r="D68" s="13" t="n"/>
      <c r="E68" s="14" t="n"/>
      <c r="F68" s="12" t="n"/>
      <c r="G68" s="17">
        <f>IF(OR(A68="",B68="",C68="",E68=""),"",IF(IFERROR(COUNTIFS('Lançamentos Internos'!$A$5:$A$124,A68,'Lançamentos Internos'!$B$5:$B$124,B68,'Lançamentos Internos'!$C$5:$C$124,C68),0)=0,"Sem correspondente",IF(ABS(IFERROR(SUMIFS('Lançamentos Internos'!$E$5:$E$124,'Lançamentos Internos'!$A$5:$A$124,A68,'Lançamentos Internos'!$B$5:$B$124,B68,'Lançamentos Internos'!$C$5:$C$124,C68),0)-IFERROR(SUMIFS($E$5:$E$124,$A$5:$A$124,A68,$B$5:$B$124,B68,$C$5:$C$124,C68),0))&lt;=IF(AND(ISNUMBER(Premissas!$B$4),Premissas!$B$4&gt;=0),Premissas!$B$4,0),"Conciliado","Conferir diferença")))</f>
        <v/>
      </c>
      <c r="H68" s="16" t="n"/>
    </row>
    <row r="69" ht="22" customHeight="1">
      <c r="A69" s="12" t="n"/>
      <c r="B69" s="12" t="n"/>
      <c r="C69" s="13" t="n"/>
      <c r="D69" s="13" t="n"/>
      <c r="E69" s="14" t="n"/>
      <c r="F69" s="12" t="n"/>
      <c r="G69" s="15">
        <f>IF(OR(A69="",B69="",C69="",E69=""),"",IF(IFERROR(COUNTIFS('Lançamentos Internos'!$A$5:$A$124,A69,'Lançamentos Internos'!$B$5:$B$124,B69,'Lançamentos Internos'!$C$5:$C$124,C69),0)=0,"Sem correspondente",IF(ABS(IFERROR(SUMIFS('Lançamentos Internos'!$E$5:$E$124,'Lançamentos Internos'!$A$5:$A$124,A69,'Lançamentos Internos'!$B$5:$B$124,B69,'Lançamentos Internos'!$C$5:$C$124,C69),0)-IFERROR(SUMIFS($E$5:$E$124,$A$5:$A$124,A69,$B$5:$B$124,B69,$C$5:$C$124,C69),0))&lt;=IF(AND(ISNUMBER(Premissas!$B$4),Premissas!$B$4&gt;=0),Premissas!$B$4,0),"Conciliado","Conferir diferença")))</f>
        <v/>
      </c>
      <c r="H69" s="16" t="n"/>
    </row>
    <row r="70" ht="22" customHeight="1">
      <c r="A70" s="12" t="n"/>
      <c r="B70" s="12" t="n"/>
      <c r="C70" s="13" t="n"/>
      <c r="D70" s="13" t="n"/>
      <c r="E70" s="14" t="n"/>
      <c r="F70" s="12" t="n"/>
      <c r="G70" s="17">
        <f>IF(OR(A70="",B70="",C70="",E70=""),"",IF(IFERROR(COUNTIFS('Lançamentos Internos'!$A$5:$A$124,A70,'Lançamentos Internos'!$B$5:$B$124,B70,'Lançamentos Internos'!$C$5:$C$124,C70),0)=0,"Sem correspondente",IF(ABS(IFERROR(SUMIFS('Lançamentos Internos'!$E$5:$E$124,'Lançamentos Internos'!$A$5:$A$124,A70,'Lançamentos Internos'!$B$5:$B$124,B70,'Lançamentos Internos'!$C$5:$C$124,C70),0)-IFERROR(SUMIFS($E$5:$E$124,$A$5:$A$124,A70,$B$5:$B$124,B70,$C$5:$C$124,C70),0))&lt;=IF(AND(ISNUMBER(Premissas!$B$4),Premissas!$B$4&gt;=0),Premissas!$B$4,0),"Conciliado","Conferir diferença")))</f>
        <v/>
      </c>
      <c r="H70" s="16" t="n"/>
    </row>
    <row r="71" ht="22" customHeight="1">
      <c r="A71" s="12" t="n"/>
      <c r="B71" s="12" t="n"/>
      <c r="C71" s="13" t="n"/>
      <c r="D71" s="13" t="n"/>
      <c r="E71" s="14" t="n"/>
      <c r="F71" s="12" t="n"/>
      <c r="G71" s="15">
        <f>IF(OR(A71="",B71="",C71="",E71=""),"",IF(IFERROR(COUNTIFS('Lançamentos Internos'!$A$5:$A$124,A71,'Lançamentos Internos'!$B$5:$B$124,B71,'Lançamentos Internos'!$C$5:$C$124,C71),0)=0,"Sem correspondente",IF(ABS(IFERROR(SUMIFS('Lançamentos Internos'!$E$5:$E$124,'Lançamentos Internos'!$A$5:$A$124,A71,'Lançamentos Internos'!$B$5:$B$124,B71,'Lançamentos Internos'!$C$5:$C$124,C71),0)-IFERROR(SUMIFS($E$5:$E$124,$A$5:$A$124,A71,$B$5:$B$124,B71,$C$5:$C$124,C71),0))&lt;=IF(AND(ISNUMBER(Premissas!$B$4),Premissas!$B$4&gt;=0),Premissas!$B$4,0),"Conciliado","Conferir diferença")))</f>
        <v/>
      </c>
      <c r="H71" s="16" t="n"/>
    </row>
    <row r="72" ht="22" customHeight="1">
      <c r="A72" s="12" t="n"/>
      <c r="B72" s="12" t="n"/>
      <c r="C72" s="13" t="n"/>
      <c r="D72" s="13" t="n"/>
      <c r="E72" s="14" t="n"/>
      <c r="F72" s="12" t="n"/>
      <c r="G72" s="17">
        <f>IF(OR(A72="",B72="",C72="",E72=""),"",IF(IFERROR(COUNTIFS('Lançamentos Internos'!$A$5:$A$124,A72,'Lançamentos Internos'!$B$5:$B$124,B72,'Lançamentos Internos'!$C$5:$C$124,C72),0)=0,"Sem correspondente",IF(ABS(IFERROR(SUMIFS('Lançamentos Internos'!$E$5:$E$124,'Lançamentos Internos'!$A$5:$A$124,A72,'Lançamentos Internos'!$B$5:$B$124,B72,'Lançamentos Internos'!$C$5:$C$124,C72),0)-IFERROR(SUMIFS($E$5:$E$124,$A$5:$A$124,A72,$B$5:$B$124,B72,$C$5:$C$124,C72),0))&lt;=IF(AND(ISNUMBER(Premissas!$B$4),Premissas!$B$4&gt;=0),Premissas!$B$4,0),"Conciliado","Conferir diferença")))</f>
        <v/>
      </c>
      <c r="H72" s="16" t="n"/>
    </row>
    <row r="73" ht="22" customHeight="1">
      <c r="A73" s="12" t="n"/>
      <c r="B73" s="12" t="n"/>
      <c r="C73" s="13" t="n"/>
      <c r="D73" s="13" t="n"/>
      <c r="E73" s="14" t="n"/>
      <c r="F73" s="12" t="n"/>
      <c r="G73" s="15">
        <f>IF(OR(A73="",B73="",C73="",E73=""),"",IF(IFERROR(COUNTIFS('Lançamentos Internos'!$A$5:$A$124,A73,'Lançamentos Internos'!$B$5:$B$124,B73,'Lançamentos Internos'!$C$5:$C$124,C73),0)=0,"Sem correspondente",IF(ABS(IFERROR(SUMIFS('Lançamentos Internos'!$E$5:$E$124,'Lançamentos Internos'!$A$5:$A$124,A73,'Lançamentos Internos'!$B$5:$B$124,B73,'Lançamentos Internos'!$C$5:$C$124,C73),0)-IFERROR(SUMIFS($E$5:$E$124,$A$5:$A$124,A73,$B$5:$B$124,B73,$C$5:$C$124,C73),0))&lt;=IF(AND(ISNUMBER(Premissas!$B$4),Premissas!$B$4&gt;=0),Premissas!$B$4,0),"Conciliado","Conferir diferença")))</f>
        <v/>
      </c>
      <c r="H73" s="16" t="n"/>
    </row>
    <row r="74" ht="22" customHeight="1">
      <c r="A74" s="12" t="n"/>
      <c r="B74" s="12" t="n"/>
      <c r="C74" s="13" t="n"/>
      <c r="D74" s="13" t="n"/>
      <c r="E74" s="14" t="n"/>
      <c r="F74" s="12" t="n"/>
      <c r="G74" s="17">
        <f>IF(OR(A74="",B74="",C74="",E74=""),"",IF(IFERROR(COUNTIFS('Lançamentos Internos'!$A$5:$A$124,A74,'Lançamentos Internos'!$B$5:$B$124,B74,'Lançamentos Internos'!$C$5:$C$124,C74),0)=0,"Sem correspondente",IF(ABS(IFERROR(SUMIFS('Lançamentos Internos'!$E$5:$E$124,'Lançamentos Internos'!$A$5:$A$124,A74,'Lançamentos Internos'!$B$5:$B$124,B74,'Lançamentos Internos'!$C$5:$C$124,C74),0)-IFERROR(SUMIFS($E$5:$E$124,$A$5:$A$124,A74,$B$5:$B$124,B74,$C$5:$C$124,C74),0))&lt;=IF(AND(ISNUMBER(Premissas!$B$4),Premissas!$B$4&gt;=0),Premissas!$B$4,0),"Conciliado","Conferir diferença")))</f>
        <v/>
      </c>
      <c r="H74" s="16" t="n"/>
    </row>
    <row r="75" ht="22" customHeight="1">
      <c r="A75" s="12" t="n"/>
      <c r="B75" s="12" t="n"/>
      <c r="C75" s="13" t="n"/>
      <c r="D75" s="13" t="n"/>
      <c r="E75" s="14" t="n"/>
      <c r="F75" s="12" t="n"/>
      <c r="G75" s="15">
        <f>IF(OR(A75="",B75="",C75="",E75=""),"",IF(IFERROR(COUNTIFS('Lançamentos Internos'!$A$5:$A$124,A75,'Lançamentos Internos'!$B$5:$B$124,B75,'Lançamentos Internos'!$C$5:$C$124,C75),0)=0,"Sem correspondente",IF(ABS(IFERROR(SUMIFS('Lançamentos Internos'!$E$5:$E$124,'Lançamentos Internos'!$A$5:$A$124,A75,'Lançamentos Internos'!$B$5:$B$124,B75,'Lançamentos Internos'!$C$5:$C$124,C75),0)-IFERROR(SUMIFS($E$5:$E$124,$A$5:$A$124,A75,$B$5:$B$124,B75,$C$5:$C$124,C75),0))&lt;=IF(AND(ISNUMBER(Premissas!$B$4),Premissas!$B$4&gt;=0),Premissas!$B$4,0),"Conciliado","Conferir diferença")))</f>
        <v/>
      </c>
      <c r="H75" s="16" t="n"/>
    </row>
    <row r="76" ht="22" customHeight="1">
      <c r="A76" s="12" t="n"/>
      <c r="B76" s="12" t="n"/>
      <c r="C76" s="13" t="n"/>
      <c r="D76" s="13" t="n"/>
      <c r="E76" s="14" t="n"/>
      <c r="F76" s="12" t="n"/>
      <c r="G76" s="17">
        <f>IF(OR(A76="",B76="",C76="",E76=""),"",IF(IFERROR(COUNTIFS('Lançamentos Internos'!$A$5:$A$124,A76,'Lançamentos Internos'!$B$5:$B$124,B76,'Lançamentos Internos'!$C$5:$C$124,C76),0)=0,"Sem correspondente",IF(ABS(IFERROR(SUMIFS('Lançamentos Internos'!$E$5:$E$124,'Lançamentos Internos'!$A$5:$A$124,A76,'Lançamentos Internos'!$B$5:$B$124,B76,'Lançamentos Internos'!$C$5:$C$124,C76),0)-IFERROR(SUMIFS($E$5:$E$124,$A$5:$A$124,A76,$B$5:$B$124,B76,$C$5:$C$124,C76),0))&lt;=IF(AND(ISNUMBER(Premissas!$B$4),Premissas!$B$4&gt;=0),Premissas!$B$4,0),"Conciliado","Conferir diferença")))</f>
        <v/>
      </c>
      <c r="H76" s="16" t="n"/>
    </row>
    <row r="77" ht="22" customHeight="1">
      <c r="A77" s="12" t="n"/>
      <c r="B77" s="12" t="n"/>
      <c r="C77" s="13" t="n"/>
      <c r="D77" s="13" t="n"/>
      <c r="E77" s="14" t="n"/>
      <c r="F77" s="12" t="n"/>
      <c r="G77" s="15">
        <f>IF(OR(A77="",B77="",C77="",E77=""),"",IF(IFERROR(COUNTIFS('Lançamentos Internos'!$A$5:$A$124,A77,'Lançamentos Internos'!$B$5:$B$124,B77,'Lançamentos Internos'!$C$5:$C$124,C77),0)=0,"Sem correspondente",IF(ABS(IFERROR(SUMIFS('Lançamentos Internos'!$E$5:$E$124,'Lançamentos Internos'!$A$5:$A$124,A77,'Lançamentos Internos'!$B$5:$B$124,B77,'Lançamentos Internos'!$C$5:$C$124,C77),0)-IFERROR(SUMIFS($E$5:$E$124,$A$5:$A$124,A77,$B$5:$B$124,B77,$C$5:$C$124,C77),0))&lt;=IF(AND(ISNUMBER(Premissas!$B$4),Premissas!$B$4&gt;=0),Premissas!$B$4,0),"Conciliado","Conferir diferença")))</f>
        <v/>
      </c>
      <c r="H77" s="16" t="n"/>
    </row>
    <row r="78" ht="22" customHeight="1">
      <c r="A78" s="12" t="n"/>
      <c r="B78" s="12" t="n"/>
      <c r="C78" s="13" t="n"/>
      <c r="D78" s="13" t="n"/>
      <c r="E78" s="14" t="n"/>
      <c r="F78" s="12" t="n"/>
      <c r="G78" s="17">
        <f>IF(OR(A78="",B78="",C78="",E78=""),"",IF(IFERROR(COUNTIFS('Lançamentos Internos'!$A$5:$A$124,A78,'Lançamentos Internos'!$B$5:$B$124,B78,'Lançamentos Internos'!$C$5:$C$124,C78),0)=0,"Sem correspondente",IF(ABS(IFERROR(SUMIFS('Lançamentos Internos'!$E$5:$E$124,'Lançamentos Internos'!$A$5:$A$124,A78,'Lançamentos Internos'!$B$5:$B$124,B78,'Lançamentos Internos'!$C$5:$C$124,C78),0)-IFERROR(SUMIFS($E$5:$E$124,$A$5:$A$124,A78,$B$5:$B$124,B78,$C$5:$C$124,C78),0))&lt;=IF(AND(ISNUMBER(Premissas!$B$4),Premissas!$B$4&gt;=0),Premissas!$B$4,0),"Conciliado","Conferir diferença")))</f>
        <v/>
      </c>
      <c r="H78" s="16" t="n"/>
    </row>
    <row r="79" ht="22" customHeight="1">
      <c r="A79" s="12" t="n"/>
      <c r="B79" s="12" t="n"/>
      <c r="C79" s="13" t="n"/>
      <c r="D79" s="13" t="n"/>
      <c r="E79" s="14" t="n"/>
      <c r="F79" s="12" t="n"/>
      <c r="G79" s="15">
        <f>IF(OR(A79="",B79="",C79="",E79=""),"",IF(IFERROR(COUNTIFS('Lançamentos Internos'!$A$5:$A$124,A79,'Lançamentos Internos'!$B$5:$B$124,B79,'Lançamentos Internos'!$C$5:$C$124,C79),0)=0,"Sem correspondente",IF(ABS(IFERROR(SUMIFS('Lançamentos Internos'!$E$5:$E$124,'Lançamentos Internos'!$A$5:$A$124,A79,'Lançamentos Internos'!$B$5:$B$124,B79,'Lançamentos Internos'!$C$5:$C$124,C79),0)-IFERROR(SUMIFS($E$5:$E$124,$A$5:$A$124,A79,$B$5:$B$124,B79,$C$5:$C$124,C79),0))&lt;=IF(AND(ISNUMBER(Premissas!$B$4),Premissas!$B$4&gt;=0),Premissas!$B$4,0),"Conciliado","Conferir diferença")))</f>
        <v/>
      </c>
      <c r="H79" s="16" t="n"/>
    </row>
    <row r="80" ht="22" customHeight="1">
      <c r="A80" s="12" t="n"/>
      <c r="B80" s="12" t="n"/>
      <c r="C80" s="13" t="n"/>
      <c r="D80" s="13" t="n"/>
      <c r="E80" s="14" t="n"/>
      <c r="F80" s="12" t="n"/>
      <c r="G80" s="17">
        <f>IF(OR(A80="",B80="",C80="",E80=""),"",IF(IFERROR(COUNTIFS('Lançamentos Internos'!$A$5:$A$124,A80,'Lançamentos Internos'!$B$5:$B$124,B80,'Lançamentos Internos'!$C$5:$C$124,C80),0)=0,"Sem correspondente",IF(ABS(IFERROR(SUMIFS('Lançamentos Internos'!$E$5:$E$124,'Lançamentos Internos'!$A$5:$A$124,A80,'Lançamentos Internos'!$B$5:$B$124,B80,'Lançamentos Internos'!$C$5:$C$124,C80),0)-IFERROR(SUMIFS($E$5:$E$124,$A$5:$A$124,A80,$B$5:$B$124,B80,$C$5:$C$124,C80),0))&lt;=IF(AND(ISNUMBER(Premissas!$B$4),Premissas!$B$4&gt;=0),Premissas!$B$4,0),"Conciliado","Conferir diferença")))</f>
        <v/>
      </c>
      <c r="H80" s="16" t="n"/>
    </row>
    <row r="81" ht="22" customHeight="1">
      <c r="A81" s="12" t="n"/>
      <c r="B81" s="12" t="n"/>
      <c r="C81" s="13" t="n"/>
      <c r="D81" s="13" t="n"/>
      <c r="E81" s="14" t="n"/>
      <c r="F81" s="12" t="n"/>
      <c r="G81" s="15">
        <f>IF(OR(A81="",B81="",C81="",E81=""),"",IF(IFERROR(COUNTIFS('Lançamentos Internos'!$A$5:$A$124,A81,'Lançamentos Internos'!$B$5:$B$124,B81,'Lançamentos Internos'!$C$5:$C$124,C81),0)=0,"Sem correspondente",IF(ABS(IFERROR(SUMIFS('Lançamentos Internos'!$E$5:$E$124,'Lançamentos Internos'!$A$5:$A$124,A81,'Lançamentos Internos'!$B$5:$B$124,B81,'Lançamentos Internos'!$C$5:$C$124,C81),0)-IFERROR(SUMIFS($E$5:$E$124,$A$5:$A$124,A81,$B$5:$B$124,B81,$C$5:$C$124,C81),0))&lt;=IF(AND(ISNUMBER(Premissas!$B$4),Premissas!$B$4&gt;=0),Premissas!$B$4,0),"Conciliado","Conferir diferença")))</f>
        <v/>
      </c>
      <c r="H81" s="16" t="n"/>
    </row>
    <row r="82" ht="22" customHeight="1">
      <c r="A82" s="12" t="n"/>
      <c r="B82" s="12" t="n"/>
      <c r="C82" s="13" t="n"/>
      <c r="D82" s="13" t="n"/>
      <c r="E82" s="14" t="n"/>
      <c r="F82" s="12" t="n"/>
      <c r="G82" s="17">
        <f>IF(OR(A82="",B82="",C82="",E82=""),"",IF(IFERROR(COUNTIFS('Lançamentos Internos'!$A$5:$A$124,A82,'Lançamentos Internos'!$B$5:$B$124,B82,'Lançamentos Internos'!$C$5:$C$124,C82),0)=0,"Sem correspondente",IF(ABS(IFERROR(SUMIFS('Lançamentos Internos'!$E$5:$E$124,'Lançamentos Internos'!$A$5:$A$124,A82,'Lançamentos Internos'!$B$5:$B$124,B82,'Lançamentos Internos'!$C$5:$C$124,C82),0)-IFERROR(SUMIFS($E$5:$E$124,$A$5:$A$124,A82,$B$5:$B$124,B82,$C$5:$C$124,C82),0))&lt;=IF(AND(ISNUMBER(Premissas!$B$4),Premissas!$B$4&gt;=0),Premissas!$B$4,0),"Conciliado","Conferir diferença")))</f>
        <v/>
      </c>
      <c r="H82" s="16" t="n"/>
    </row>
    <row r="83" ht="22" customHeight="1">
      <c r="A83" s="12" t="n"/>
      <c r="B83" s="12" t="n"/>
      <c r="C83" s="13" t="n"/>
      <c r="D83" s="13" t="n"/>
      <c r="E83" s="14" t="n"/>
      <c r="F83" s="12" t="n"/>
      <c r="G83" s="15">
        <f>IF(OR(A83="",B83="",C83="",E83=""),"",IF(IFERROR(COUNTIFS('Lançamentos Internos'!$A$5:$A$124,A83,'Lançamentos Internos'!$B$5:$B$124,B83,'Lançamentos Internos'!$C$5:$C$124,C83),0)=0,"Sem correspondente",IF(ABS(IFERROR(SUMIFS('Lançamentos Internos'!$E$5:$E$124,'Lançamentos Internos'!$A$5:$A$124,A83,'Lançamentos Internos'!$B$5:$B$124,B83,'Lançamentos Internos'!$C$5:$C$124,C83),0)-IFERROR(SUMIFS($E$5:$E$124,$A$5:$A$124,A83,$B$5:$B$124,B83,$C$5:$C$124,C83),0))&lt;=IF(AND(ISNUMBER(Premissas!$B$4),Premissas!$B$4&gt;=0),Premissas!$B$4,0),"Conciliado","Conferir diferença")))</f>
        <v/>
      </c>
      <c r="H83" s="16" t="n"/>
    </row>
    <row r="84" ht="22" customHeight="1">
      <c r="A84" s="12" t="n"/>
      <c r="B84" s="12" t="n"/>
      <c r="C84" s="13" t="n"/>
      <c r="D84" s="13" t="n"/>
      <c r="E84" s="14" t="n"/>
      <c r="F84" s="12" t="n"/>
      <c r="G84" s="17">
        <f>IF(OR(A84="",B84="",C84="",E84=""),"",IF(IFERROR(COUNTIFS('Lançamentos Internos'!$A$5:$A$124,A84,'Lançamentos Internos'!$B$5:$B$124,B84,'Lançamentos Internos'!$C$5:$C$124,C84),0)=0,"Sem correspondente",IF(ABS(IFERROR(SUMIFS('Lançamentos Internos'!$E$5:$E$124,'Lançamentos Internos'!$A$5:$A$124,A84,'Lançamentos Internos'!$B$5:$B$124,B84,'Lançamentos Internos'!$C$5:$C$124,C84),0)-IFERROR(SUMIFS($E$5:$E$124,$A$5:$A$124,A84,$B$5:$B$124,B84,$C$5:$C$124,C84),0))&lt;=IF(AND(ISNUMBER(Premissas!$B$4),Premissas!$B$4&gt;=0),Premissas!$B$4,0),"Conciliado","Conferir diferença")))</f>
        <v/>
      </c>
      <c r="H84" s="16" t="n"/>
    </row>
    <row r="85" ht="22" customHeight="1">
      <c r="A85" s="12" t="n"/>
      <c r="B85" s="12" t="n"/>
      <c r="C85" s="13" t="n"/>
      <c r="D85" s="13" t="n"/>
      <c r="E85" s="14" t="n"/>
      <c r="F85" s="12" t="n"/>
      <c r="G85" s="15">
        <f>IF(OR(A85="",B85="",C85="",E85=""),"",IF(IFERROR(COUNTIFS('Lançamentos Internos'!$A$5:$A$124,A85,'Lançamentos Internos'!$B$5:$B$124,B85,'Lançamentos Internos'!$C$5:$C$124,C85),0)=0,"Sem correspondente",IF(ABS(IFERROR(SUMIFS('Lançamentos Internos'!$E$5:$E$124,'Lançamentos Internos'!$A$5:$A$124,A85,'Lançamentos Internos'!$B$5:$B$124,B85,'Lançamentos Internos'!$C$5:$C$124,C85),0)-IFERROR(SUMIFS($E$5:$E$124,$A$5:$A$124,A85,$B$5:$B$124,B85,$C$5:$C$124,C85),0))&lt;=IF(AND(ISNUMBER(Premissas!$B$4),Premissas!$B$4&gt;=0),Premissas!$B$4,0),"Conciliado","Conferir diferença")))</f>
        <v/>
      </c>
      <c r="H85" s="16" t="n"/>
    </row>
    <row r="86" ht="22" customHeight="1">
      <c r="A86" s="12" t="n"/>
      <c r="B86" s="12" t="n"/>
      <c r="C86" s="13" t="n"/>
      <c r="D86" s="13" t="n"/>
      <c r="E86" s="14" t="n"/>
      <c r="F86" s="12" t="n"/>
      <c r="G86" s="17">
        <f>IF(OR(A86="",B86="",C86="",E86=""),"",IF(IFERROR(COUNTIFS('Lançamentos Internos'!$A$5:$A$124,A86,'Lançamentos Internos'!$B$5:$B$124,B86,'Lançamentos Internos'!$C$5:$C$124,C86),0)=0,"Sem correspondente",IF(ABS(IFERROR(SUMIFS('Lançamentos Internos'!$E$5:$E$124,'Lançamentos Internos'!$A$5:$A$124,A86,'Lançamentos Internos'!$B$5:$B$124,B86,'Lançamentos Internos'!$C$5:$C$124,C86),0)-IFERROR(SUMIFS($E$5:$E$124,$A$5:$A$124,A86,$B$5:$B$124,B86,$C$5:$C$124,C86),0))&lt;=IF(AND(ISNUMBER(Premissas!$B$4),Premissas!$B$4&gt;=0),Premissas!$B$4,0),"Conciliado","Conferir diferença")))</f>
        <v/>
      </c>
      <c r="H86" s="16" t="n"/>
    </row>
    <row r="87" ht="22" customHeight="1">
      <c r="A87" s="12" t="n"/>
      <c r="B87" s="12" t="n"/>
      <c r="C87" s="13" t="n"/>
      <c r="D87" s="13" t="n"/>
      <c r="E87" s="14" t="n"/>
      <c r="F87" s="12" t="n"/>
      <c r="G87" s="15">
        <f>IF(OR(A87="",B87="",C87="",E87=""),"",IF(IFERROR(COUNTIFS('Lançamentos Internos'!$A$5:$A$124,A87,'Lançamentos Internos'!$B$5:$B$124,B87,'Lançamentos Internos'!$C$5:$C$124,C87),0)=0,"Sem correspondente",IF(ABS(IFERROR(SUMIFS('Lançamentos Internos'!$E$5:$E$124,'Lançamentos Internos'!$A$5:$A$124,A87,'Lançamentos Internos'!$B$5:$B$124,B87,'Lançamentos Internos'!$C$5:$C$124,C87),0)-IFERROR(SUMIFS($E$5:$E$124,$A$5:$A$124,A87,$B$5:$B$124,B87,$C$5:$C$124,C87),0))&lt;=IF(AND(ISNUMBER(Premissas!$B$4),Premissas!$B$4&gt;=0),Premissas!$B$4,0),"Conciliado","Conferir diferença")))</f>
        <v/>
      </c>
      <c r="H87" s="16" t="n"/>
    </row>
    <row r="88" ht="22" customHeight="1">
      <c r="A88" s="12" t="n"/>
      <c r="B88" s="12" t="n"/>
      <c r="C88" s="13" t="n"/>
      <c r="D88" s="13" t="n"/>
      <c r="E88" s="14" t="n"/>
      <c r="F88" s="12" t="n"/>
      <c r="G88" s="17">
        <f>IF(OR(A88="",B88="",C88="",E88=""),"",IF(IFERROR(COUNTIFS('Lançamentos Internos'!$A$5:$A$124,A88,'Lançamentos Internos'!$B$5:$B$124,B88,'Lançamentos Internos'!$C$5:$C$124,C88),0)=0,"Sem correspondente",IF(ABS(IFERROR(SUMIFS('Lançamentos Internos'!$E$5:$E$124,'Lançamentos Internos'!$A$5:$A$124,A88,'Lançamentos Internos'!$B$5:$B$124,B88,'Lançamentos Internos'!$C$5:$C$124,C88),0)-IFERROR(SUMIFS($E$5:$E$124,$A$5:$A$124,A88,$B$5:$B$124,B88,$C$5:$C$124,C88),0))&lt;=IF(AND(ISNUMBER(Premissas!$B$4),Premissas!$B$4&gt;=0),Premissas!$B$4,0),"Conciliado","Conferir diferença")))</f>
        <v/>
      </c>
      <c r="H88" s="16" t="n"/>
    </row>
    <row r="89" ht="22" customHeight="1">
      <c r="A89" s="12" t="n"/>
      <c r="B89" s="12" t="n"/>
      <c r="C89" s="13" t="n"/>
      <c r="D89" s="13" t="n"/>
      <c r="E89" s="14" t="n"/>
      <c r="F89" s="12" t="n"/>
      <c r="G89" s="15">
        <f>IF(OR(A89="",B89="",C89="",E89=""),"",IF(IFERROR(COUNTIFS('Lançamentos Internos'!$A$5:$A$124,A89,'Lançamentos Internos'!$B$5:$B$124,B89,'Lançamentos Internos'!$C$5:$C$124,C89),0)=0,"Sem correspondente",IF(ABS(IFERROR(SUMIFS('Lançamentos Internos'!$E$5:$E$124,'Lançamentos Internos'!$A$5:$A$124,A89,'Lançamentos Internos'!$B$5:$B$124,B89,'Lançamentos Internos'!$C$5:$C$124,C89),0)-IFERROR(SUMIFS($E$5:$E$124,$A$5:$A$124,A89,$B$5:$B$124,B89,$C$5:$C$124,C89),0))&lt;=IF(AND(ISNUMBER(Premissas!$B$4),Premissas!$B$4&gt;=0),Premissas!$B$4,0),"Conciliado","Conferir diferença")))</f>
        <v/>
      </c>
      <c r="H89" s="16" t="n"/>
    </row>
    <row r="90" ht="22" customHeight="1">
      <c r="A90" s="12" t="n"/>
      <c r="B90" s="12" t="n"/>
      <c r="C90" s="13" t="n"/>
      <c r="D90" s="13" t="n"/>
      <c r="E90" s="14" t="n"/>
      <c r="F90" s="12" t="n"/>
      <c r="G90" s="17">
        <f>IF(OR(A90="",B90="",C90="",E90=""),"",IF(IFERROR(COUNTIFS('Lançamentos Internos'!$A$5:$A$124,A90,'Lançamentos Internos'!$B$5:$B$124,B90,'Lançamentos Internos'!$C$5:$C$124,C90),0)=0,"Sem correspondente",IF(ABS(IFERROR(SUMIFS('Lançamentos Internos'!$E$5:$E$124,'Lançamentos Internos'!$A$5:$A$124,A90,'Lançamentos Internos'!$B$5:$B$124,B90,'Lançamentos Internos'!$C$5:$C$124,C90),0)-IFERROR(SUMIFS($E$5:$E$124,$A$5:$A$124,A90,$B$5:$B$124,B90,$C$5:$C$124,C90),0))&lt;=IF(AND(ISNUMBER(Premissas!$B$4),Premissas!$B$4&gt;=0),Premissas!$B$4,0),"Conciliado","Conferir diferença")))</f>
        <v/>
      </c>
      <c r="H90" s="16" t="n"/>
    </row>
    <row r="91" ht="22" customHeight="1">
      <c r="A91" s="12" t="n"/>
      <c r="B91" s="12" t="n"/>
      <c r="C91" s="13" t="n"/>
      <c r="D91" s="13" t="n"/>
      <c r="E91" s="14" t="n"/>
      <c r="F91" s="12" t="n"/>
      <c r="G91" s="15">
        <f>IF(OR(A91="",B91="",C91="",E91=""),"",IF(IFERROR(COUNTIFS('Lançamentos Internos'!$A$5:$A$124,A91,'Lançamentos Internos'!$B$5:$B$124,B91,'Lançamentos Internos'!$C$5:$C$124,C91),0)=0,"Sem correspondente",IF(ABS(IFERROR(SUMIFS('Lançamentos Internos'!$E$5:$E$124,'Lançamentos Internos'!$A$5:$A$124,A91,'Lançamentos Internos'!$B$5:$B$124,B91,'Lançamentos Internos'!$C$5:$C$124,C91),0)-IFERROR(SUMIFS($E$5:$E$124,$A$5:$A$124,A91,$B$5:$B$124,B91,$C$5:$C$124,C91),0))&lt;=IF(AND(ISNUMBER(Premissas!$B$4),Premissas!$B$4&gt;=0),Premissas!$B$4,0),"Conciliado","Conferir diferença")))</f>
        <v/>
      </c>
      <c r="H91" s="16" t="n"/>
    </row>
    <row r="92" ht="22" customHeight="1">
      <c r="A92" s="12" t="n"/>
      <c r="B92" s="12" t="n"/>
      <c r="C92" s="13" t="n"/>
      <c r="D92" s="13" t="n"/>
      <c r="E92" s="14" t="n"/>
      <c r="F92" s="12" t="n"/>
      <c r="G92" s="17">
        <f>IF(OR(A92="",B92="",C92="",E92=""),"",IF(IFERROR(COUNTIFS('Lançamentos Internos'!$A$5:$A$124,A92,'Lançamentos Internos'!$B$5:$B$124,B92,'Lançamentos Internos'!$C$5:$C$124,C92),0)=0,"Sem correspondente",IF(ABS(IFERROR(SUMIFS('Lançamentos Internos'!$E$5:$E$124,'Lançamentos Internos'!$A$5:$A$124,A92,'Lançamentos Internos'!$B$5:$B$124,B92,'Lançamentos Internos'!$C$5:$C$124,C92),0)-IFERROR(SUMIFS($E$5:$E$124,$A$5:$A$124,A92,$B$5:$B$124,B92,$C$5:$C$124,C92),0))&lt;=IF(AND(ISNUMBER(Premissas!$B$4),Premissas!$B$4&gt;=0),Premissas!$B$4,0),"Conciliado","Conferir diferença")))</f>
        <v/>
      </c>
      <c r="H92" s="16" t="n"/>
    </row>
    <row r="93" ht="22" customHeight="1">
      <c r="A93" s="12" t="n"/>
      <c r="B93" s="12" t="n"/>
      <c r="C93" s="13" t="n"/>
      <c r="D93" s="13" t="n"/>
      <c r="E93" s="14" t="n"/>
      <c r="F93" s="12" t="n"/>
      <c r="G93" s="15">
        <f>IF(OR(A93="",B93="",C93="",E93=""),"",IF(IFERROR(COUNTIFS('Lançamentos Internos'!$A$5:$A$124,A93,'Lançamentos Internos'!$B$5:$B$124,B93,'Lançamentos Internos'!$C$5:$C$124,C93),0)=0,"Sem correspondente",IF(ABS(IFERROR(SUMIFS('Lançamentos Internos'!$E$5:$E$124,'Lançamentos Internos'!$A$5:$A$124,A93,'Lançamentos Internos'!$B$5:$B$124,B93,'Lançamentos Internos'!$C$5:$C$124,C93),0)-IFERROR(SUMIFS($E$5:$E$124,$A$5:$A$124,A93,$B$5:$B$124,B93,$C$5:$C$124,C93),0))&lt;=IF(AND(ISNUMBER(Premissas!$B$4),Premissas!$B$4&gt;=0),Premissas!$B$4,0),"Conciliado","Conferir diferença")))</f>
        <v/>
      </c>
      <c r="H93" s="16" t="n"/>
    </row>
    <row r="94" ht="22" customHeight="1">
      <c r="A94" s="12" t="n"/>
      <c r="B94" s="12" t="n"/>
      <c r="C94" s="13" t="n"/>
      <c r="D94" s="13" t="n"/>
      <c r="E94" s="14" t="n"/>
      <c r="F94" s="12" t="n"/>
      <c r="G94" s="17">
        <f>IF(OR(A94="",B94="",C94="",E94=""),"",IF(IFERROR(COUNTIFS('Lançamentos Internos'!$A$5:$A$124,A94,'Lançamentos Internos'!$B$5:$B$124,B94,'Lançamentos Internos'!$C$5:$C$124,C94),0)=0,"Sem correspondente",IF(ABS(IFERROR(SUMIFS('Lançamentos Internos'!$E$5:$E$124,'Lançamentos Internos'!$A$5:$A$124,A94,'Lançamentos Internos'!$B$5:$B$124,B94,'Lançamentos Internos'!$C$5:$C$124,C94),0)-IFERROR(SUMIFS($E$5:$E$124,$A$5:$A$124,A94,$B$5:$B$124,B94,$C$5:$C$124,C94),0))&lt;=IF(AND(ISNUMBER(Premissas!$B$4),Premissas!$B$4&gt;=0),Premissas!$B$4,0),"Conciliado","Conferir diferença")))</f>
        <v/>
      </c>
      <c r="H94" s="16" t="n"/>
    </row>
    <row r="95" ht="22" customHeight="1">
      <c r="A95" s="12" t="n"/>
      <c r="B95" s="12" t="n"/>
      <c r="C95" s="13" t="n"/>
      <c r="D95" s="13" t="n"/>
      <c r="E95" s="14" t="n"/>
      <c r="F95" s="12" t="n"/>
      <c r="G95" s="15">
        <f>IF(OR(A95="",B95="",C95="",E95=""),"",IF(IFERROR(COUNTIFS('Lançamentos Internos'!$A$5:$A$124,A95,'Lançamentos Internos'!$B$5:$B$124,B95,'Lançamentos Internos'!$C$5:$C$124,C95),0)=0,"Sem correspondente",IF(ABS(IFERROR(SUMIFS('Lançamentos Internos'!$E$5:$E$124,'Lançamentos Internos'!$A$5:$A$124,A95,'Lançamentos Internos'!$B$5:$B$124,B95,'Lançamentos Internos'!$C$5:$C$124,C95),0)-IFERROR(SUMIFS($E$5:$E$124,$A$5:$A$124,A95,$B$5:$B$124,B95,$C$5:$C$124,C95),0))&lt;=IF(AND(ISNUMBER(Premissas!$B$4),Premissas!$B$4&gt;=0),Premissas!$B$4,0),"Conciliado","Conferir diferença")))</f>
        <v/>
      </c>
      <c r="H95" s="16" t="n"/>
    </row>
    <row r="96" ht="22" customHeight="1">
      <c r="A96" s="12" t="n"/>
      <c r="B96" s="12" t="n"/>
      <c r="C96" s="13" t="n"/>
      <c r="D96" s="13" t="n"/>
      <c r="E96" s="14" t="n"/>
      <c r="F96" s="12" t="n"/>
      <c r="G96" s="17">
        <f>IF(OR(A96="",B96="",C96="",E96=""),"",IF(IFERROR(COUNTIFS('Lançamentos Internos'!$A$5:$A$124,A96,'Lançamentos Internos'!$B$5:$B$124,B96,'Lançamentos Internos'!$C$5:$C$124,C96),0)=0,"Sem correspondente",IF(ABS(IFERROR(SUMIFS('Lançamentos Internos'!$E$5:$E$124,'Lançamentos Internos'!$A$5:$A$124,A96,'Lançamentos Internos'!$B$5:$B$124,B96,'Lançamentos Internos'!$C$5:$C$124,C96),0)-IFERROR(SUMIFS($E$5:$E$124,$A$5:$A$124,A96,$B$5:$B$124,B96,$C$5:$C$124,C96),0))&lt;=IF(AND(ISNUMBER(Premissas!$B$4),Premissas!$B$4&gt;=0),Premissas!$B$4,0),"Conciliado","Conferir diferença")))</f>
        <v/>
      </c>
      <c r="H96" s="16" t="n"/>
    </row>
    <row r="97" ht="22" customHeight="1">
      <c r="A97" s="12" t="n"/>
      <c r="B97" s="12" t="n"/>
      <c r="C97" s="13" t="n"/>
      <c r="D97" s="13" t="n"/>
      <c r="E97" s="14" t="n"/>
      <c r="F97" s="12" t="n"/>
      <c r="G97" s="15">
        <f>IF(OR(A97="",B97="",C97="",E97=""),"",IF(IFERROR(COUNTIFS('Lançamentos Internos'!$A$5:$A$124,A97,'Lançamentos Internos'!$B$5:$B$124,B97,'Lançamentos Internos'!$C$5:$C$124,C97),0)=0,"Sem correspondente",IF(ABS(IFERROR(SUMIFS('Lançamentos Internos'!$E$5:$E$124,'Lançamentos Internos'!$A$5:$A$124,A97,'Lançamentos Internos'!$B$5:$B$124,B97,'Lançamentos Internos'!$C$5:$C$124,C97),0)-IFERROR(SUMIFS($E$5:$E$124,$A$5:$A$124,A97,$B$5:$B$124,B97,$C$5:$C$124,C97),0))&lt;=IF(AND(ISNUMBER(Premissas!$B$4),Premissas!$B$4&gt;=0),Premissas!$B$4,0),"Conciliado","Conferir diferença")))</f>
        <v/>
      </c>
      <c r="H97" s="16" t="n"/>
    </row>
    <row r="98" ht="22" customHeight="1">
      <c r="A98" s="12" t="n"/>
      <c r="B98" s="12" t="n"/>
      <c r="C98" s="13" t="n"/>
      <c r="D98" s="13" t="n"/>
      <c r="E98" s="14" t="n"/>
      <c r="F98" s="12" t="n"/>
      <c r="G98" s="17">
        <f>IF(OR(A98="",B98="",C98="",E98=""),"",IF(IFERROR(COUNTIFS('Lançamentos Internos'!$A$5:$A$124,A98,'Lançamentos Internos'!$B$5:$B$124,B98,'Lançamentos Internos'!$C$5:$C$124,C98),0)=0,"Sem correspondente",IF(ABS(IFERROR(SUMIFS('Lançamentos Internos'!$E$5:$E$124,'Lançamentos Internos'!$A$5:$A$124,A98,'Lançamentos Internos'!$B$5:$B$124,B98,'Lançamentos Internos'!$C$5:$C$124,C98),0)-IFERROR(SUMIFS($E$5:$E$124,$A$5:$A$124,A98,$B$5:$B$124,B98,$C$5:$C$124,C98),0))&lt;=IF(AND(ISNUMBER(Premissas!$B$4),Premissas!$B$4&gt;=0),Premissas!$B$4,0),"Conciliado","Conferir diferença")))</f>
        <v/>
      </c>
      <c r="H98" s="16" t="n"/>
    </row>
    <row r="99" ht="22" customHeight="1">
      <c r="A99" s="12" t="n"/>
      <c r="B99" s="12" t="n"/>
      <c r="C99" s="13" t="n"/>
      <c r="D99" s="13" t="n"/>
      <c r="E99" s="14" t="n"/>
      <c r="F99" s="12" t="n"/>
      <c r="G99" s="15">
        <f>IF(OR(A99="",B99="",C99="",E99=""),"",IF(IFERROR(COUNTIFS('Lançamentos Internos'!$A$5:$A$124,A99,'Lançamentos Internos'!$B$5:$B$124,B99,'Lançamentos Internos'!$C$5:$C$124,C99),0)=0,"Sem correspondente",IF(ABS(IFERROR(SUMIFS('Lançamentos Internos'!$E$5:$E$124,'Lançamentos Internos'!$A$5:$A$124,A99,'Lançamentos Internos'!$B$5:$B$124,B99,'Lançamentos Internos'!$C$5:$C$124,C99),0)-IFERROR(SUMIFS($E$5:$E$124,$A$5:$A$124,A99,$B$5:$B$124,B99,$C$5:$C$124,C99),0))&lt;=IF(AND(ISNUMBER(Premissas!$B$4),Premissas!$B$4&gt;=0),Premissas!$B$4,0),"Conciliado","Conferir diferença")))</f>
        <v/>
      </c>
      <c r="H99" s="16" t="n"/>
    </row>
    <row r="100" ht="22" customHeight="1">
      <c r="A100" s="12" t="n"/>
      <c r="B100" s="12" t="n"/>
      <c r="C100" s="13" t="n"/>
      <c r="D100" s="13" t="n"/>
      <c r="E100" s="14" t="n"/>
      <c r="F100" s="12" t="n"/>
      <c r="G100" s="17">
        <f>IF(OR(A100="",B100="",C100="",E100=""),"",IF(IFERROR(COUNTIFS('Lançamentos Internos'!$A$5:$A$124,A100,'Lançamentos Internos'!$B$5:$B$124,B100,'Lançamentos Internos'!$C$5:$C$124,C100),0)=0,"Sem correspondente",IF(ABS(IFERROR(SUMIFS('Lançamentos Internos'!$E$5:$E$124,'Lançamentos Internos'!$A$5:$A$124,A100,'Lançamentos Internos'!$B$5:$B$124,B100,'Lançamentos Internos'!$C$5:$C$124,C100),0)-IFERROR(SUMIFS($E$5:$E$124,$A$5:$A$124,A100,$B$5:$B$124,B100,$C$5:$C$124,C100),0))&lt;=IF(AND(ISNUMBER(Premissas!$B$4),Premissas!$B$4&gt;=0),Premissas!$B$4,0),"Conciliado","Conferir diferença")))</f>
        <v/>
      </c>
      <c r="H100" s="16" t="n"/>
    </row>
    <row r="101" ht="22" customHeight="1">
      <c r="A101" s="12" t="n"/>
      <c r="B101" s="12" t="n"/>
      <c r="C101" s="13" t="n"/>
      <c r="D101" s="13" t="n"/>
      <c r="E101" s="14" t="n"/>
      <c r="F101" s="12" t="n"/>
      <c r="G101" s="15">
        <f>IF(OR(A101="",B101="",C101="",E101=""),"",IF(IFERROR(COUNTIFS('Lançamentos Internos'!$A$5:$A$124,A101,'Lançamentos Internos'!$B$5:$B$124,B101,'Lançamentos Internos'!$C$5:$C$124,C101),0)=0,"Sem correspondente",IF(ABS(IFERROR(SUMIFS('Lançamentos Internos'!$E$5:$E$124,'Lançamentos Internos'!$A$5:$A$124,A101,'Lançamentos Internos'!$B$5:$B$124,B101,'Lançamentos Internos'!$C$5:$C$124,C101),0)-IFERROR(SUMIFS($E$5:$E$124,$A$5:$A$124,A101,$B$5:$B$124,B101,$C$5:$C$124,C101),0))&lt;=IF(AND(ISNUMBER(Premissas!$B$4),Premissas!$B$4&gt;=0),Premissas!$B$4,0),"Conciliado","Conferir diferença")))</f>
        <v/>
      </c>
      <c r="H101" s="16" t="n"/>
    </row>
    <row r="102" ht="22" customHeight="1">
      <c r="A102" s="12" t="n"/>
      <c r="B102" s="12" t="n"/>
      <c r="C102" s="13" t="n"/>
      <c r="D102" s="13" t="n"/>
      <c r="E102" s="14" t="n"/>
      <c r="F102" s="12" t="n"/>
      <c r="G102" s="17">
        <f>IF(OR(A102="",B102="",C102="",E102=""),"",IF(IFERROR(COUNTIFS('Lançamentos Internos'!$A$5:$A$124,A102,'Lançamentos Internos'!$B$5:$B$124,B102,'Lançamentos Internos'!$C$5:$C$124,C102),0)=0,"Sem correspondente",IF(ABS(IFERROR(SUMIFS('Lançamentos Internos'!$E$5:$E$124,'Lançamentos Internos'!$A$5:$A$124,A102,'Lançamentos Internos'!$B$5:$B$124,B102,'Lançamentos Internos'!$C$5:$C$124,C102),0)-IFERROR(SUMIFS($E$5:$E$124,$A$5:$A$124,A102,$B$5:$B$124,B102,$C$5:$C$124,C102),0))&lt;=IF(AND(ISNUMBER(Premissas!$B$4),Premissas!$B$4&gt;=0),Premissas!$B$4,0),"Conciliado","Conferir diferença")))</f>
        <v/>
      </c>
      <c r="H102" s="16" t="n"/>
    </row>
    <row r="103" ht="22" customHeight="1">
      <c r="A103" s="12" t="n"/>
      <c r="B103" s="12" t="n"/>
      <c r="C103" s="13" t="n"/>
      <c r="D103" s="13" t="n"/>
      <c r="E103" s="14" t="n"/>
      <c r="F103" s="12" t="n"/>
      <c r="G103" s="15">
        <f>IF(OR(A103="",B103="",C103="",E103=""),"",IF(IFERROR(COUNTIFS('Lançamentos Internos'!$A$5:$A$124,A103,'Lançamentos Internos'!$B$5:$B$124,B103,'Lançamentos Internos'!$C$5:$C$124,C103),0)=0,"Sem correspondente",IF(ABS(IFERROR(SUMIFS('Lançamentos Internos'!$E$5:$E$124,'Lançamentos Internos'!$A$5:$A$124,A103,'Lançamentos Internos'!$B$5:$B$124,B103,'Lançamentos Internos'!$C$5:$C$124,C103),0)-IFERROR(SUMIFS($E$5:$E$124,$A$5:$A$124,A103,$B$5:$B$124,B103,$C$5:$C$124,C103),0))&lt;=IF(AND(ISNUMBER(Premissas!$B$4),Premissas!$B$4&gt;=0),Premissas!$B$4,0),"Conciliado","Conferir diferença")))</f>
        <v/>
      </c>
      <c r="H103" s="16" t="n"/>
    </row>
    <row r="104" ht="22" customHeight="1">
      <c r="A104" s="12" t="n"/>
      <c r="B104" s="12" t="n"/>
      <c r="C104" s="13" t="n"/>
      <c r="D104" s="13" t="n"/>
      <c r="E104" s="14" t="n"/>
      <c r="F104" s="12" t="n"/>
      <c r="G104" s="17">
        <f>IF(OR(A104="",B104="",C104="",E104=""),"",IF(IFERROR(COUNTIFS('Lançamentos Internos'!$A$5:$A$124,A104,'Lançamentos Internos'!$B$5:$B$124,B104,'Lançamentos Internos'!$C$5:$C$124,C104),0)=0,"Sem correspondente",IF(ABS(IFERROR(SUMIFS('Lançamentos Internos'!$E$5:$E$124,'Lançamentos Internos'!$A$5:$A$124,A104,'Lançamentos Internos'!$B$5:$B$124,B104,'Lançamentos Internos'!$C$5:$C$124,C104),0)-IFERROR(SUMIFS($E$5:$E$124,$A$5:$A$124,A104,$B$5:$B$124,B104,$C$5:$C$124,C104),0))&lt;=IF(AND(ISNUMBER(Premissas!$B$4),Premissas!$B$4&gt;=0),Premissas!$B$4,0),"Conciliado","Conferir diferença")))</f>
        <v/>
      </c>
      <c r="H104" s="16" t="n"/>
    </row>
    <row r="105" ht="22" customHeight="1">
      <c r="A105" s="12" t="n"/>
      <c r="B105" s="12" t="n"/>
      <c r="C105" s="13" t="n"/>
      <c r="D105" s="13" t="n"/>
      <c r="E105" s="14" t="n"/>
      <c r="F105" s="12" t="n"/>
      <c r="G105" s="15">
        <f>IF(OR(A105="",B105="",C105="",E105=""),"",IF(IFERROR(COUNTIFS('Lançamentos Internos'!$A$5:$A$124,A105,'Lançamentos Internos'!$B$5:$B$124,B105,'Lançamentos Internos'!$C$5:$C$124,C105),0)=0,"Sem correspondente",IF(ABS(IFERROR(SUMIFS('Lançamentos Internos'!$E$5:$E$124,'Lançamentos Internos'!$A$5:$A$124,A105,'Lançamentos Internos'!$B$5:$B$124,B105,'Lançamentos Internos'!$C$5:$C$124,C105),0)-IFERROR(SUMIFS($E$5:$E$124,$A$5:$A$124,A105,$B$5:$B$124,B105,$C$5:$C$124,C105),0))&lt;=IF(AND(ISNUMBER(Premissas!$B$4),Premissas!$B$4&gt;=0),Premissas!$B$4,0),"Conciliado","Conferir diferença")))</f>
        <v/>
      </c>
      <c r="H105" s="16" t="n"/>
    </row>
    <row r="106" ht="22" customHeight="1">
      <c r="A106" s="12" t="n"/>
      <c r="B106" s="12" t="n"/>
      <c r="C106" s="13" t="n"/>
      <c r="D106" s="13" t="n"/>
      <c r="E106" s="14" t="n"/>
      <c r="F106" s="12" t="n"/>
      <c r="G106" s="17">
        <f>IF(OR(A106="",B106="",C106="",E106=""),"",IF(IFERROR(COUNTIFS('Lançamentos Internos'!$A$5:$A$124,A106,'Lançamentos Internos'!$B$5:$B$124,B106,'Lançamentos Internos'!$C$5:$C$124,C106),0)=0,"Sem correspondente",IF(ABS(IFERROR(SUMIFS('Lançamentos Internos'!$E$5:$E$124,'Lançamentos Internos'!$A$5:$A$124,A106,'Lançamentos Internos'!$B$5:$B$124,B106,'Lançamentos Internos'!$C$5:$C$124,C106),0)-IFERROR(SUMIFS($E$5:$E$124,$A$5:$A$124,A106,$B$5:$B$124,B106,$C$5:$C$124,C106),0))&lt;=IF(AND(ISNUMBER(Premissas!$B$4),Premissas!$B$4&gt;=0),Premissas!$B$4,0),"Conciliado","Conferir diferença")))</f>
        <v/>
      </c>
      <c r="H106" s="16" t="n"/>
    </row>
    <row r="107" ht="22" customHeight="1">
      <c r="A107" s="12" t="n"/>
      <c r="B107" s="12" t="n"/>
      <c r="C107" s="13" t="n"/>
      <c r="D107" s="13" t="n"/>
      <c r="E107" s="14" t="n"/>
      <c r="F107" s="12" t="n"/>
      <c r="G107" s="15">
        <f>IF(OR(A107="",B107="",C107="",E107=""),"",IF(IFERROR(COUNTIFS('Lançamentos Internos'!$A$5:$A$124,A107,'Lançamentos Internos'!$B$5:$B$124,B107,'Lançamentos Internos'!$C$5:$C$124,C107),0)=0,"Sem correspondente",IF(ABS(IFERROR(SUMIFS('Lançamentos Internos'!$E$5:$E$124,'Lançamentos Internos'!$A$5:$A$124,A107,'Lançamentos Internos'!$B$5:$B$124,B107,'Lançamentos Internos'!$C$5:$C$124,C107),0)-IFERROR(SUMIFS($E$5:$E$124,$A$5:$A$124,A107,$B$5:$B$124,B107,$C$5:$C$124,C107),0))&lt;=IF(AND(ISNUMBER(Premissas!$B$4),Premissas!$B$4&gt;=0),Premissas!$B$4,0),"Conciliado","Conferir diferença")))</f>
        <v/>
      </c>
      <c r="H107" s="16" t="n"/>
    </row>
    <row r="108" ht="22" customHeight="1">
      <c r="A108" s="12" t="n"/>
      <c r="B108" s="12" t="n"/>
      <c r="C108" s="13" t="n"/>
      <c r="D108" s="13" t="n"/>
      <c r="E108" s="14" t="n"/>
      <c r="F108" s="12" t="n"/>
      <c r="G108" s="17">
        <f>IF(OR(A108="",B108="",C108="",E108=""),"",IF(IFERROR(COUNTIFS('Lançamentos Internos'!$A$5:$A$124,A108,'Lançamentos Internos'!$B$5:$B$124,B108,'Lançamentos Internos'!$C$5:$C$124,C108),0)=0,"Sem correspondente",IF(ABS(IFERROR(SUMIFS('Lançamentos Internos'!$E$5:$E$124,'Lançamentos Internos'!$A$5:$A$124,A108,'Lançamentos Internos'!$B$5:$B$124,B108,'Lançamentos Internos'!$C$5:$C$124,C108),0)-IFERROR(SUMIFS($E$5:$E$124,$A$5:$A$124,A108,$B$5:$B$124,B108,$C$5:$C$124,C108),0))&lt;=IF(AND(ISNUMBER(Premissas!$B$4),Premissas!$B$4&gt;=0),Premissas!$B$4,0),"Conciliado","Conferir diferença")))</f>
        <v/>
      </c>
      <c r="H108" s="16" t="n"/>
    </row>
    <row r="109" ht="22" customHeight="1">
      <c r="A109" s="12" t="n"/>
      <c r="B109" s="12" t="n"/>
      <c r="C109" s="13" t="n"/>
      <c r="D109" s="13" t="n"/>
      <c r="E109" s="14" t="n"/>
      <c r="F109" s="12" t="n"/>
      <c r="G109" s="15">
        <f>IF(OR(A109="",B109="",C109="",E109=""),"",IF(IFERROR(COUNTIFS('Lançamentos Internos'!$A$5:$A$124,A109,'Lançamentos Internos'!$B$5:$B$124,B109,'Lançamentos Internos'!$C$5:$C$124,C109),0)=0,"Sem correspondente",IF(ABS(IFERROR(SUMIFS('Lançamentos Internos'!$E$5:$E$124,'Lançamentos Internos'!$A$5:$A$124,A109,'Lançamentos Internos'!$B$5:$B$124,B109,'Lançamentos Internos'!$C$5:$C$124,C109),0)-IFERROR(SUMIFS($E$5:$E$124,$A$5:$A$124,A109,$B$5:$B$124,B109,$C$5:$C$124,C109),0))&lt;=IF(AND(ISNUMBER(Premissas!$B$4),Premissas!$B$4&gt;=0),Premissas!$B$4,0),"Conciliado","Conferir diferença")))</f>
        <v/>
      </c>
      <c r="H109" s="16" t="n"/>
    </row>
    <row r="110" ht="22" customHeight="1">
      <c r="A110" s="12" t="n"/>
      <c r="B110" s="12" t="n"/>
      <c r="C110" s="13" t="n"/>
      <c r="D110" s="13" t="n"/>
      <c r="E110" s="14" t="n"/>
      <c r="F110" s="12" t="n"/>
      <c r="G110" s="17">
        <f>IF(OR(A110="",B110="",C110="",E110=""),"",IF(IFERROR(COUNTIFS('Lançamentos Internos'!$A$5:$A$124,A110,'Lançamentos Internos'!$B$5:$B$124,B110,'Lançamentos Internos'!$C$5:$C$124,C110),0)=0,"Sem correspondente",IF(ABS(IFERROR(SUMIFS('Lançamentos Internos'!$E$5:$E$124,'Lançamentos Internos'!$A$5:$A$124,A110,'Lançamentos Internos'!$B$5:$B$124,B110,'Lançamentos Internos'!$C$5:$C$124,C110),0)-IFERROR(SUMIFS($E$5:$E$124,$A$5:$A$124,A110,$B$5:$B$124,B110,$C$5:$C$124,C110),0))&lt;=IF(AND(ISNUMBER(Premissas!$B$4),Premissas!$B$4&gt;=0),Premissas!$B$4,0),"Conciliado","Conferir diferença")))</f>
        <v/>
      </c>
      <c r="H110" s="16" t="n"/>
    </row>
    <row r="111" ht="22" customHeight="1">
      <c r="A111" s="12" t="n"/>
      <c r="B111" s="12" t="n"/>
      <c r="C111" s="13" t="n"/>
      <c r="D111" s="13" t="n"/>
      <c r="E111" s="14" t="n"/>
      <c r="F111" s="12" t="n"/>
      <c r="G111" s="15">
        <f>IF(OR(A111="",B111="",C111="",E111=""),"",IF(IFERROR(COUNTIFS('Lançamentos Internos'!$A$5:$A$124,A111,'Lançamentos Internos'!$B$5:$B$124,B111,'Lançamentos Internos'!$C$5:$C$124,C111),0)=0,"Sem correspondente",IF(ABS(IFERROR(SUMIFS('Lançamentos Internos'!$E$5:$E$124,'Lançamentos Internos'!$A$5:$A$124,A111,'Lançamentos Internos'!$B$5:$B$124,B111,'Lançamentos Internos'!$C$5:$C$124,C111),0)-IFERROR(SUMIFS($E$5:$E$124,$A$5:$A$124,A111,$B$5:$B$124,B111,$C$5:$C$124,C111),0))&lt;=IF(AND(ISNUMBER(Premissas!$B$4),Premissas!$B$4&gt;=0),Premissas!$B$4,0),"Conciliado","Conferir diferença")))</f>
        <v/>
      </c>
      <c r="H111" s="16" t="n"/>
    </row>
    <row r="112" ht="22" customHeight="1">
      <c r="A112" s="12" t="n"/>
      <c r="B112" s="12" t="n"/>
      <c r="C112" s="13" t="n"/>
      <c r="D112" s="13" t="n"/>
      <c r="E112" s="14" t="n"/>
      <c r="F112" s="12" t="n"/>
      <c r="G112" s="17">
        <f>IF(OR(A112="",B112="",C112="",E112=""),"",IF(IFERROR(COUNTIFS('Lançamentos Internos'!$A$5:$A$124,A112,'Lançamentos Internos'!$B$5:$B$124,B112,'Lançamentos Internos'!$C$5:$C$124,C112),0)=0,"Sem correspondente",IF(ABS(IFERROR(SUMIFS('Lançamentos Internos'!$E$5:$E$124,'Lançamentos Internos'!$A$5:$A$124,A112,'Lançamentos Internos'!$B$5:$B$124,B112,'Lançamentos Internos'!$C$5:$C$124,C112),0)-IFERROR(SUMIFS($E$5:$E$124,$A$5:$A$124,A112,$B$5:$B$124,B112,$C$5:$C$124,C112),0))&lt;=IF(AND(ISNUMBER(Premissas!$B$4),Premissas!$B$4&gt;=0),Premissas!$B$4,0),"Conciliado","Conferir diferença")))</f>
        <v/>
      </c>
      <c r="H112" s="16" t="n"/>
    </row>
    <row r="113" ht="22" customHeight="1">
      <c r="A113" s="12" t="n"/>
      <c r="B113" s="12" t="n"/>
      <c r="C113" s="13" t="n"/>
      <c r="D113" s="13" t="n"/>
      <c r="E113" s="14" t="n"/>
      <c r="F113" s="12" t="n"/>
      <c r="G113" s="15">
        <f>IF(OR(A113="",B113="",C113="",E113=""),"",IF(IFERROR(COUNTIFS('Lançamentos Internos'!$A$5:$A$124,A113,'Lançamentos Internos'!$B$5:$B$124,B113,'Lançamentos Internos'!$C$5:$C$124,C113),0)=0,"Sem correspondente",IF(ABS(IFERROR(SUMIFS('Lançamentos Internos'!$E$5:$E$124,'Lançamentos Internos'!$A$5:$A$124,A113,'Lançamentos Internos'!$B$5:$B$124,B113,'Lançamentos Internos'!$C$5:$C$124,C113),0)-IFERROR(SUMIFS($E$5:$E$124,$A$5:$A$124,A113,$B$5:$B$124,B113,$C$5:$C$124,C113),0))&lt;=IF(AND(ISNUMBER(Premissas!$B$4),Premissas!$B$4&gt;=0),Premissas!$B$4,0),"Conciliado","Conferir diferença")))</f>
        <v/>
      </c>
      <c r="H113" s="16" t="n"/>
    </row>
    <row r="114" ht="22" customHeight="1">
      <c r="A114" s="12" t="n"/>
      <c r="B114" s="12" t="n"/>
      <c r="C114" s="13" t="n"/>
      <c r="D114" s="13" t="n"/>
      <c r="E114" s="14" t="n"/>
      <c r="F114" s="12" t="n"/>
      <c r="G114" s="17">
        <f>IF(OR(A114="",B114="",C114="",E114=""),"",IF(IFERROR(COUNTIFS('Lançamentos Internos'!$A$5:$A$124,A114,'Lançamentos Internos'!$B$5:$B$124,B114,'Lançamentos Internos'!$C$5:$C$124,C114),0)=0,"Sem correspondente",IF(ABS(IFERROR(SUMIFS('Lançamentos Internos'!$E$5:$E$124,'Lançamentos Internos'!$A$5:$A$124,A114,'Lançamentos Internos'!$B$5:$B$124,B114,'Lançamentos Internos'!$C$5:$C$124,C114),0)-IFERROR(SUMIFS($E$5:$E$124,$A$5:$A$124,A114,$B$5:$B$124,B114,$C$5:$C$124,C114),0))&lt;=IF(AND(ISNUMBER(Premissas!$B$4),Premissas!$B$4&gt;=0),Premissas!$B$4,0),"Conciliado","Conferir diferença")))</f>
        <v/>
      </c>
      <c r="H114" s="16" t="n"/>
    </row>
    <row r="115" ht="22" customHeight="1">
      <c r="A115" s="12" t="n"/>
      <c r="B115" s="12" t="n"/>
      <c r="C115" s="13" t="n"/>
      <c r="D115" s="13" t="n"/>
      <c r="E115" s="14" t="n"/>
      <c r="F115" s="12" t="n"/>
      <c r="G115" s="15">
        <f>IF(OR(A115="",B115="",C115="",E115=""),"",IF(IFERROR(COUNTIFS('Lançamentos Internos'!$A$5:$A$124,A115,'Lançamentos Internos'!$B$5:$B$124,B115,'Lançamentos Internos'!$C$5:$C$124,C115),0)=0,"Sem correspondente",IF(ABS(IFERROR(SUMIFS('Lançamentos Internos'!$E$5:$E$124,'Lançamentos Internos'!$A$5:$A$124,A115,'Lançamentos Internos'!$B$5:$B$124,B115,'Lançamentos Internos'!$C$5:$C$124,C115),0)-IFERROR(SUMIFS($E$5:$E$124,$A$5:$A$124,A115,$B$5:$B$124,B115,$C$5:$C$124,C115),0))&lt;=IF(AND(ISNUMBER(Premissas!$B$4),Premissas!$B$4&gt;=0),Premissas!$B$4,0),"Conciliado","Conferir diferença")))</f>
        <v/>
      </c>
      <c r="H115" s="16" t="n"/>
    </row>
    <row r="116" ht="22" customHeight="1">
      <c r="A116" s="12" t="n"/>
      <c r="B116" s="12" t="n"/>
      <c r="C116" s="13" t="n"/>
      <c r="D116" s="13" t="n"/>
      <c r="E116" s="14" t="n"/>
      <c r="F116" s="12" t="n"/>
      <c r="G116" s="17">
        <f>IF(OR(A116="",B116="",C116="",E116=""),"",IF(IFERROR(COUNTIFS('Lançamentos Internos'!$A$5:$A$124,A116,'Lançamentos Internos'!$B$5:$B$124,B116,'Lançamentos Internos'!$C$5:$C$124,C116),0)=0,"Sem correspondente",IF(ABS(IFERROR(SUMIFS('Lançamentos Internos'!$E$5:$E$124,'Lançamentos Internos'!$A$5:$A$124,A116,'Lançamentos Internos'!$B$5:$B$124,B116,'Lançamentos Internos'!$C$5:$C$124,C116),0)-IFERROR(SUMIFS($E$5:$E$124,$A$5:$A$124,A116,$B$5:$B$124,B116,$C$5:$C$124,C116),0))&lt;=IF(AND(ISNUMBER(Premissas!$B$4),Premissas!$B$4&gt;=0),Premissas!$B$4,0),"Conciliado","Conferir diferença")))</f>
        <v/>
      </c>
      <c r="H116" s="16" t="n"/>
    </row>
    <row r="117" ht="22" customHeight="1">
      <c r="A117" s="12" t="n"/>
      <c r="B117" s="12" t="n"/>
      <c r="C117" s="13" t="n"/>
      <c r="D117" s="13" t="n"/>
      <c r="E117" s="14" t="n"/>
      <c r="F117" s="12" t="n"/>
      <c r="G117" s="15">
        <f>IF(OR(A117="",B117="",C117="",E117=""),"",IF(IFERROR(COUNTIFS('Lançamentos Internos'!$A$5:$A$124,A117,'Lançamentos Internos'!$B$5:$B$124,B117,'Lançamentos Internos'!$C$5:$C$124,C117),0)=0,"Sem correspondente",IF(ABS(IFERROR(SUMIFS('Lançamentos Internos'!$E$5:$E$124,'Lançamentos Internos'!$A$5:$A$124,A117,'Lançamentos Internos'!$B$5:$B$124,B117,'Lançamentos Internos'!$C$5:$C$124,C117),0)-IFERROR(SUMIFS($E$5:$E$124,$A$5:$A$124,A117,$B$5:$B$124,B117,$C$5:$C$124,C117),0))&lt;=IF(AND(ISNUMBER(Premissas!$B$4),Premissas!$B$4&gt;=0),Premissas!$B$4,0),"Conciliado","Conferir diferença")))</f>
        <v/>
      </c>
      <c r="H117" s="16" t="n"/>
    </row>
    <row r="118" ht="22" customHeight="1">
      <c r="A118" s="12" t="n"/>
      <c r="B118" s="12" t="n"/>
      <c r="C118" s="13" t="n"/>
      <c r="D118" s="13" t="n"/>
      <c r="E118" s="14" t="n"/>
      <c r="F118" s="12" t="n"/>
      <c r="G118" s="17">
        <f>IF(OR(A118="",B118="",C118="",E118=""),"",IF(IFERROR(COUNTIFS('Lançamentos Internos'!$A$5:$A$124,A118,'Lançamentos Internos'!$B$5:$B$124,B118,'Lançamentos Internos'!$C$5:$C$124,C118),0)=0,"Sem correspondente",IF(ABS(IFERROR(SUMIFS('Lançamentos Internos'!$E$5:$E$124,'Lançamentos Internos'!$A$5:$A$124,A118,'Lançamentos Internos'!$B$5:$B$124,B118,'Lançamentos Internos'!$C$5:$C$124,C118),0)-IFERROR(SUMIFS($E$5:$E$124,$A$5:$A$124,A118,$B$5:$B$124,B118,$C$5:$C$124,C118),0))&lt;=IF(AND(ISNUMBER(Premissas!$B$4),Premissas!$B$4&gt;=0),Premissas!$B$4,0),"Conciliado","Conferir diferença")))</f>
        <v/>
      </c>
      <c r="H118" s="16" t="n"/>
    </row>
    <row r="119" ht="22" customHeight="1">
      <c r="A119" s="12" t="n"/>
      <c r="B119" s="12" t="n"/>
      <c r="C119" s="13" t="n"/>
      <c r="D119" s="13" t="n"/>
      <c r="E119" s="14" t="n"/>
      <c r="F119" s="12" t="n"/>
      <c r="G119" s="15">
        <f>IF(OR(A119="",B119="",C119="",E119=""),"",IF(IFERROR(COUNTIFS('Lançamentos Internos'!$A$5:$A$124,A119,'Lançamentos Internos'!$B$5:$B$124,B119,'Lançamentos Internos'!$C$5:$C$124,C119),0)=0,"Sem correspondente",IF(ABS(IFERROR(SUMIFS('Lançamentos Internos'!$E$5:$E$124,'Lançamentos Internos'!$A$5:$A$124,A119,'Lançamentos Internos'!$B$5:$B$124,B119,'Lançamentos Internos'!$C$5:$C$124,C119),0)-IFERROR(SUMIFS($E$5:$E$124,$A$5:$A$124,A119,$B$5:$B$124,B119,$C$5:$C$124,C119),0))&lt;=IF(AND(ISNUMBER(Premissas!$B$4),Premissas!$B$4&gt;=0),Premissas!$B$4,0),"Conciliado","Conferir diferença")))</f>
        <v/>
      </c>
      <c r="H119" s="16" t="n"/>
    </row>
    <row r="120" ht="22" customHeight="1">
      <c r="A120" s="12" t="n"/>
      <c r="B120" s="12" t="n"/>
      <c r="C120" s="13" t="n"/>
      <c r="D120" s="13" t="n"/>
      <c r="E120" s="14" t="n"/>
      <c r="F120" s="12" t="n"/>
      <c r="G120" s="17">
        <f>IF(OR(A120="",B120="",C120="",E120=""),"",IF(IFERROR(COUNTIFS('Lançamentos Internos'!$A$5:$A$124,A120,'Lançamentos Internos'!$B$5:$B$124,B120,'Lançamentos Internos'!$C$5:$C$124,C120),0)=0,"Sem correspondente",IF(ABS(IFERROR(SUMIFS('Lançamentos Internos'!$E$5:$E$124,'Lançamentos Internos'!$A$5:$A$124,A120,'Lançamentos Internos'!$B$5:$B$124,B120,'Lançamentos Internos'!$C$5:$C$124,C120),0)-IFERROR(SUMIFS($E$5:$E$124,$A$5:$A$124,A120,$B$5:$B$124,B120,$C$5:$C$124,C120),0))&lt;=IF(AND(ISNUMBER(Premissas!$B$4),Premissas!$B$4&gt;=0),Premissas!$B$4,0),"Conciliado","Conferir diferença")))</f>
        <v/>
      </c>
      <c r="H120" s="16" t="n"/>
    </row>
    <row r="121" ht="22" customHeight="1">
      <c r="A121" s="12" t="n"/>
      <c r="B121" s="12" t="n"/>
      <c r="C121" s="13" t="n"/>
      <c r="D121" s="13" t="n"/>
      <c r="E121" s="14" t="n"/>
      <c r="F121" s="12" t="n"/>
      <c r="G121" s="15">
        <f>IF(OR(A121="",B121="",C121="",E121=""),"",IF(IFERROR(COUNTIFS('Lançamentos Internos'!$A$5:$A$124,A121,'Lançamentos Internos'!$B$5:$B$124,B121,'Lançamentos Internos'!$C$5:$C$124,C121),0)=0,"Sem correspondente",IF(ABS(IFERROR(SUMIFS('Lançamentos Internos'!$E$5:$E$124,'Lançamentos Internos'!$A$5:$A$124,A121,'Lançamentos Internos'!$B$5:$B$124,B121,'Lançamentos Internos'!$C$5:$C$124,C121),0)-IFERROR(SUMIFS($E$5:$E$124,$A$5:$A$124,A121,$B$5:$B$124,B121,$C$5:$C$124,C121),0))&lt;=IF(AND(ISNUMBER(Premissas!$B$4),Premissas!$B$4&gt;=0),Premissas!$B$4,0),"Conciliado","Conferir diferença")))</f>
        <v/>
      </c>
      <c r="H121" s="16" t="n"/>
    </row>
    <row r="122" ht="22" customHeight="1">
      <c r="A122" s="12" t="n"/>
      <c r="B122" s="12" t="n"/>
      <c r="C122" s="13" t="n"/>
      <c r="D122" s="13" t="n"/>
      <c r="E122" s="14" t="n"/>
      <c r="F122" s="12" t="n"/>
      <c r="G122" s="17">
        <f>IF(OR(A122="",B122="",C122="",E122=""),"",IF(IFERROR(COUNTIFS('Lançamentos Internos'!$A$5:$A$124,A122,'Lançamentos Internos'!$B$5:$B$124,B122,'Lançamentos Internos'!$C$5:$C$124,C122),0)=0,"Sem correspondente",IF(ABS(IFERROR(SUMIFS('Lançamentos Internos'!$E$5:$E$124,'Lançamentos Internos'!$A$5:$A$124,A122,'Lançamentos Internos'!$B$5:$B$124,B122,'Lançamentos Internos'!$C$5:$C$124,C122),0)-IFERROR(SUMIFS($E$5:$E$124,$A$5:$A$124,A122,$B$5:$B$124,B122,$C$5:$C$124,C122),0))&lt;=IF(AND(ISNUMBER(Premissas!$B$4),Premissas!$B$4&gt;=0),Premissas!$B$4,0),"Conciliado","Conferir diferença")))</f>
        <v/>
      </c>
      <c r="H122" s="16" t="n"/>
    </row>
    <row r="123" ht="22" customHeight="1">
      <c r="A123" s="12" t="n"/>
      <c r="B123" s="12" t="n"/>
      <c r="C123" s="13" t="n"/>
      <c r="D123" s="13" t="n"/>
      <c r="E123" s="14" t="n"/>
      <c r="F123" s="12" t="n"/>
      <c r="G123" s="15">
        <f>IF(OR(A123="",B123="",C123="",E123=""),"",IF(IFERROR(COUNTIFS('Lançamentos Internos'!$A$5:$A$124,A123,'Lançamentos Internos'!$B$5:$B$124,B123,'Lançamentos Internos'!$C$5:$C$124,C123),0)=0,"Sem correspondente",IF(ABS(IFERROR(SUMIFS('Lançamentos Internos'!$E$5:$E$124,'Lançamentos Internos'!$A$5:$A$124,A123,'Lançamentos Internos'!$B$5:$B$124,B123,'Lançamentos Internos'!$C$5:$C$124,C123),0)-IFERROR(SUMIFS($E$5:$E$124,$A$5:$A$124,A123,$B$5:$B$124,B123,$C$5:$C$124,C123),0))&lt;=IF(AND(ISNUMBER(Premissas!$B$4),Premissas!$B$4&gt;=0),Premissas!$B$4,0),"Conciliado","Conferir diferença")))</f>
        <v/>
      </c>
      <c r="H123" s="16" t="n"/>
    </row>
    <row r="124" ht="22" customHeight="1">
      <c r="A124" s="12" t="n"/>
      <c r="B124" s="12" t="n"/>
      <c r="C124" s="13" t="n"/>
      <c r="D124" s="13" t="n"/>
      <c r="E124" s="14" t="n"/>
      <c r="F124" s="12" t="n"/>
      <c r="G124" s="17">
        <f>IF(OR(A124="",B124="",C124="",E124=""),"",IF(IFERROR(COUNTIFS('Lançamentos Internos'!$A$5:$A$124,A124,'Lançamentos Internos'!$B$5:$B$124,B124,'Lançamentos Internos'!$C$5:$C$124,C124),0)=0,"Sem correspondente",IF(ABS(IFERROR(SUMIFS('Lançamentos Internos'!$E$5:$E$124,'Lançamentos Internos'!$A$5:$A$124,A124,'Lançamentos Internos'!$B$5:$B$124,B124,'Lançamentos Internos'!$C$5:$C$124,C124),0)-IFERROR(SUMIFS($E$5:$E$124,$A$5:$A$124,A124,$B$5:$B$124,B124,$C$5:$C$124,C124),0))&lt;=IF(AND(ISNUMBER(Premissas!$B$4),Premissas!$B$4&gt;=0),Premissas!$B$4,0),"Conciliado","Conferir diferença")))</f>
        <v/>
      </c>
      <c r="H124" s="16" t="n"/>
    </row>
  </sheetData>
  <autoFilter ref="A4:H124"/>
  <mergeCells count="1">
    <mergeCell ref="A1:H1"/>
  </mergeCells>
  <conditionalFormatting sqref="A5:H124">
    <cfRule type="expression" priority="1" dxfId="1" stopIfTrue="1">
      <formula>AND(COUNTA($A5:$F5,$H5)&gt;0,OR($A5="",$B5="",$C5="",$E5=""))</formula>
    </cfRule>
  </conditionalFormatting>
  <conditionalFormatting sqref="G5:G124">
    <cfRule type="expression" priority="2" dxfId="2">
      <formula>$G5="Conciliado"</formula>
    </cfRule>
    <cfRule type="expression" priority="3" dxfId="1">
      <formula>$G5="Conferir diferença"</formula>
    </cfRule>
    <cfRule type="expression" priority="4" dxfId="0">
      <formula>$G5="Sem correspondente"</formula>
    </cfRule>
  </conditionalFormatting>
  <dataValidations count="3">
    <dataValidation sqref="C5:C124" showDropDown="0" showInputMessage="1" showErrorMessage="1" allowBlank="0" errorTitle="Período inválido" error="Informe o primeiro dia do mês no formato DD/MM/AAAA." promptTitle="Período mensal" prompt="Use o primeiro dia do mês, por exemplo 01/09/2026." type="custom">
      <formula1>=OR(C5="",AND(ISNUMBER(C5),DAY(C5)=1))</formula1>
    </dataValidation>
    <dataValidation sqref="D5:D124" showDropDown="0" showInputMessage="1" showErrorMessage="1" allowBlank="0" errorTitle="Data inválida" error="Informe uma data válida no formato DD/MM/AAAA." promptTitle="Vencimento" prompt="Informe uma data válida para conferência." type="custom">
      <formula1>=OR(D5="",ISNUMBER(D5))</formula1>
    </dataValidation>
    <dataValidation sqref="E5:E124" showDropDown="0" showInputMessage="1" showErrorMessage="1" allowBlank="0" errorTitle="Valor inválido" error="Informe um valor numérico diferente de zero." promptTitle="Valor do lançamento" prompt="Use valor positivo para crédito e negativo para débito." type="custom">
      <formula1>=OR(E5="",AND(ISNUMBER(E5),E5&lt;&gt;0))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6F68"/>
    <outlinePr summaryBelow="1" summaryRight="1"/>
    <pageSetUpPr fitToPage="1"/>
  </sheetPr>
  <dimension ref="A1:H1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15" customWidth="1" min="2" max="2"/>
    <col width="14" customWidth="1" min="3" max="3"/>
    <col width="14" customWidth="1" min="4" max="4"/>
    <col width="16" customWidth="1" min="5" max="5"/>
    <col width="27" customWidth="1" min="6" max="6"/>
    <col width="22" customWidth="1" min="7" max="7"/>
    <col width="48" customWidth="1" min="8" max="8"/>
  </cols>
  <sheetData>
    <row r="1" ht="30" customHeight="1">
      <c r="A1" s="1" t="inlineStr">
        <is>
          <t>Lançamentos internos — registros para conferência</t>
        </is>
      </c>
    </row>
    <row r="2" ht="32" customHeight="1">
      <c r="A2" s="3" t="inlineStr">
        <is>
          <t>Digite manualmente os registros internos nas células amarelas; a situação é calculada por grupo.</t>
        </is>
      </c>
    </row>
    <row r="3"/>
    <row r="4" ht="28" customHeight="1">
      <c r="A4" s="4" t="inlineStr">
        <is>
          <t>Condomínio</t>
        </is>
      </c>
      <c r="B4" s="4" t="inlineStr">
        <is>
          <t>Unidade</t>
        </is>
      </c>
      <c r="C4" s="4" t="inlineStr">
        <is>
          <t>Período</t>
        </is>
      </c>
      <c r="D4" s="4" t="inlineStr">
        <is>
          <t>Vencimento</t>
        </is>
      </c>
      <c r="E4" s="4" t="inlineStr">
        <is>
          <t>Valor</t>
        </is>
      </c>
      <c r="F4" s="4" t="inlineStr">
        <is>
          <t>Responsável</t>
        </is>
      </c>
      <c r="G4" s="4" t="inlineStr">
        <is>
          <t>Situação</t>
        </is>
      </c>
      <c r="H4" s="4" t="inlineStr">
        <is>
          <t>Observações</t>
        </is>
      </c>
    </row>
    <row r="5" ht="22" customHeight="1">
      <c r="A5" s="12" t="inlineStr">
        <is>
          <t>Condomínio Fictício Jardins do Ipê</t>
        </is>
      </c>
      <c r="B5" s="12" t="inlineStr">
        <is>
          <t>A-101</t>
        </is>
      </c>
      <c r="C5" s="13" t="n">
        <v>46266</v>
      </c>
      <c r="D5" s="13" t="n">
        <v>46269</v>
      </c>
      <c r="E5" s="14" t="n">
        <v>780</v>
      </c>
      <c r="F5" s="12" t="inlineStr">
        <is>
          <t>Responsável Fictício 01</t>
        </is>
      </c>
      <c r="G5" s="15">
        <f>IF(OR(A5="",B5="",C5="",E5=""),"",IF(IFERROR(COUNTIFS('Extrato Bancário'!$A$5:$A$124,A5,'Extrato Bancário'!$B$5:$B$124,B5,'Extrato Bancário'!$C$5:$C$124,C5),0)=0,"Sem correspondente",IF(ABS(IFERROR(SUMIFS('Extrato Bancário'!$E$5:$E$124,'Extrato Bancário'!$A$5:$A$124,A5,'Extrato Bancário'!$B$5:$B$124,B5,'Extrato Bancário'!$C$5:$C$124,C5),0)-IFERROR(SUMIFS($E$5:$E$124,$A$5:$A$124,A5,$B$5:$B$124,B5,$C$5:$C$124,C5),0))&lt;=IF(AND(ISNUMBER(Premissas!$B$4),Premissas!$B$4&gt;=0),Premissas!$B$4,0),"Conciliado","Conferir diferença")))</f>
        <v/>
      </c>
      <c r="H5" s="16" t="inlineStr">
        <is>
          <t>Exemplo fictício: lançamento interno mensal.</t>
        </is>
      </c>
    </row>
    <row r="6" ht="22" customHeight="1">
      <c r="A6" s="12" t="inlineStr">
        <is>
          <t>Condomínio Fictício Jardins do Ipê</t>
        </is>
      </c>
      <c r="B6" s="12" t="inlineStr">
        <is>
          <t>A-102</t>
        </is>
      </c>
      <c r="C6" s="13" t="n">
        <v>46266</v>
      </c>
      <c r="D6" s="13" t="n">
        <v>46270</v>
      </c>
      <c r="E6" s="14" t="n">
        <v>780</v>
      </c>
      <c r="F6" s="12" t="inlineStr">
        <is>
          <t>Responsável Fictício 01</t>
        </is>
      </c>
      <c r="G6" s="17">
        <f>IF(OR(A6="",B6="",C6="",E6=""),"",IF(IFERROR(COUNTIFS('Extrato Bancário'!$A$5:$A$124,A6,'Extrato Bancário'!$B$5:$B$124,B6,'Extrato Bancário'!$C$5:$C$124,C6),0)=0,"Sem correspondente",IF(ABS(IFERROR(SUMIFS('Extrato Bancário'!$E$5:$E$124,'Extrato Bancário'!$A$5:$A$124,A6,'Extrato Bancário'!$B$5:$B$124,B6,'Extrato Bancário'!$C$5:$C$124,C6),0)-IFERROR(SUMIFS($E$5:$E$124,$A$5:$A$124,A6,$B$5:$B$124,B6,$C$5:$C$124,C6),0))&lt;=IF(AND(ISNUMBER(Premissas!$B$4),Premissas!$B$4&gt;=0),Premissas!$B$4,0),"Conciliado","Conferir diferença")))</f>
        <v/>
      </c>
      <c r="H6" s="16" t="inlineStr">
        <is>
          <t>Exemplo fictício: lançamento interno mensal.</t>
        </is>
      </c>
    </row>
    <row r="7" ht="22" customHeight="1">
      <c r="A7" s="12" t="inlineStr">
        <is>
          <t>Condomínio Fictício Jardins do Ipê</t>
        </is>
      </c>
      <c r="B7" s="12" t="inlineStr">
        <is>
          <t>B-201</t>
        </is>
      </c>
      <c r="C7" s="13" t="n">
        <v>46266</v>
      </c>
      <c r="D7" s="13" t="n">
        <v>46271</v>
      </c>
      <c r="E7" s="14" t="n">
        <v>800</v>
      </c>
      <c r="F7" s="12" t="inlineStr">
        <is>
          <t>Responsável Fictício 02</t>
        </is>
      </c>
      <c r="G7" s="15">
        <f>IF(OR(A7="",B7="",C7="",E7=""),"",IF(IFERROR(COUNTIFS('Extrato Bancário'!$A$5:$A$124,A7,'Extrato Bancário'!$B$5:$B$124,B7,'Extrato Bancário'!$C$5:$C$124,C7),0)=0,"Sem correspondente",IF(ABS(IFERROR(SUMIFS('Extrato Bancário'!$E$5:$E$124,'Extrato Bancário'!$A$5:$A$124,A7,'Extrato Bancário'!$B$5:$B$124,B7,'Extrato Bancário'!$C$5:$C$124,C7),0)-IFERROR(SUMIFS($E$5:$E$124,$A$5:$A$124,A7,$B$5:$B$124,B7,$C$5:$C$124,C7),0))&lt;=IF(AND(ISNUMBER(Premissas!$B$4),Premissas!$B$4&gt;=0),Premissas!$B$4,0),"Conciliado","Conferir diferença")))</f>
        <v/>
      </c>
      <c r="H7" s="16" t="inlineStr">
        <is>
          <t>Exemplo fictício: diferença de valor para conferência.</t>
        </is>
      </c>
    </row>
    <row r="8" ht="22" customHeight="1">
      <c r="A8" s="12" t="inlineStr">
        <is>
          <t>Condomínio Fictício Jardins do Ipê</t>
        </is>
      </c>
      <c r="B8" s="12" t="inlineStr">
        <is>
          <t>Área comum</t>
        </is>
      </c>
      <c r="C8" s="13" t="n">
        <v>46266</v>
      </c>
      <c r="D8" s="13" t="n">
        <v>46276</v>
      </c>
      <c r="E8" s="14" t="n">
        <v>-450</v>
      </c>
      <c r="F8" s="12" t="inlineStr">
        <is>
          <t>Responsável Fictício 02</t>
        </is>
      </c>
      <c r="G8" s="17">
        <f>IF(OR(A8="",B8="",C8="",E8=""),"",IF(IFERROR(COUNTIFS('Extrato Bancário'!$A$5:$A$124,A8,'Extrato Bancário'!$B$5:$B$124,B8,'Extrato Bancário'!$C$5:$C$124,C8),0)=0,"Sem correspondente",IF(ABS(IFERROR(SUMIFS('Extrato Bancário'!$E$5:$E$124,'Extrato Bancário'!$A$5:$A$124,A8,'Extrato Bancário'!$B$5:$B$124,B8,'Extrato Bancário'!$C$5:$C$124,C8),0)-IFERROR(SUMIFS($E$5:$E$124,$A$5:$A$124,A8,$B$5:$B$124,B8,$C$5:$C$124,C8),0))&lt;=IF(AND(ISNUMBER(Premissas!$B$4),Premissas!$B$4&gt;=0),Premissas!$B$4,0),"Conciliado","Conferir diferença")))</f>
        <v/>
      </c>
      <c r="H8" s="16" t="inlineStr">
        <is>
          <t>Exemplo fictício: despesa comum registrada internamente.</t>
        </is>
      </c>
    </row>
    <row r="9" ht="22" customHeight="1">
      <c r="A9" s="12" t="inlineStr">
        <is>
          <t>Residencial Fictício Brisa Clara</t>
        </is>
      </c>
      <c r="B9" s="12" t="inlineStr">
        <is>
          <t>C-301</t>
        </is>
      </c>
      <c r="C9" s="13" t="n">
        <v>46235</v>
      </c>
      <c r="D9" s="13" t="n">
        <v>46241</v>
      </c>
      <c r="E9" s="14" t="n">
        <v>920</v>
      </c>
      <c r="F9" s="12" t="inlineStr">
        <is>
          <t>Responsável Fictício 03</t>
        </is>
      </c>
      <c r="G9" s="15">
        <f>IF(OR(A9="",B9="",C9="",E9=""),"",IF(IFERROR(COUNTIFS('Extrato Bancário'!$A$5:$A$124,A9,'Extrato Bancário'!$B$5:$B$124,B9,'Extrato Bancário'!$C$5:$C$124,C9),0)=0,"Sem correspondente",IF(ABS(IFERROR(SUMIFS('Extrato Bancário'!$E$5:$E$124,'Extrato Bancário'!$A$5:$A$124,A9,'Extrato Bancário'!$B$5:$B$124,B9,'Extrato Bancário'!$C$5:$C$124,C9),0)-IFERROR(SUMIFS($E$5:$E$124,$A$5:$A$124,A9,$B$5:$B$124,B9,$C$5:$C$124,C9),0))&lt;=IF(AND(ISNUMBER(Premissas!$B$4),Premissas!$B$4&gt;=0),Premissas!$B$4,0),"Conciliado","Conferir diferença")))</f>
        <v/>
      </c>
      <c r="H9" s="16" t="inlineStr">
        <is>
          <t>Exemplo fictício: registro interno do período.</t>
        </is>
      </c>
    </row>
    <row r="10" ht="22" customHeight="1">
      <c r="A10" s="12" t="inlineStr">
        <is>
          <t>Residencial Fictício Brisa Clara</t>
        </is>
      </c>
      <c r="B10" s="12" t="inlineStr">
        <is>
          <t>C-302</t>
        </is>
      </c>
      <c r="C10" s="13" t="n">
        <v>46235</v>
      </c>
      <c r="D10" s="13" t="n">
        <v>46242</v>
      </c>
      <c r="E10" s="14" t="n">
        <v>920</v>
      </c>
      <c r="F10" s="12" t="inlineStr">
        <is>
          <t>Responsável Fictício 03</t>
        </is>
      </c>
      <c r="G10" s="17">
        <f>IF(OR(A10="",B10="",C10="",E10=""),"",IF(IFERROR(COUNTIFS('Extrato Bancário'!$A$5:$A$124,A10,'Extrato Bancário'!$B$5:$B$124,B10,'Extrato Bancário'!$C$5:$C$124,C10),0)=0,"Sem correspondente",IF(ABS(IFERROR(SUMIFS('Extrato Bancário'!$E$5:$E$124,'Extrato Bancário'!$A$5:$A$124,A10,'Extrato Bancário'!$B$5:$B$124,B10,'Extrato Bancário'!$C$5:$C$124,C10),0)-IFERROR(SUMIFS($E$5:$E$124,$A$5:$A$124,A10,$B$5:$B$124,B10,$C$5:$C$124,C10),0))&lt;=IF(AND(ISNUMBER(Premissas!$B$4),Premissas!$B$4&gt;=0),Premissas!$B$4,0),"Conciliado","Conferir diferença")))</f>
        <v/>
      </c>
      <c r="H10" s="16" t="inlineStr">
        <is>
          <t>Exemplo fictício: registro interno do período.</t>
        </is>
      </c>
    </row>
    <row r="11" ht="22" customHeight="1">
      <c r="A11" s="12" t="inlineStr">
        <is>
          <t>Residencial Fictício Brisa Clara</t>
        </is>
      </c>
      <c r="B11" s="12" t="inlineStr">
        <is>
          <t>D-401</t>
        </is>
      </c>
      <c r="C11" s="13" t="n">
        <v>46266</v>
      </c>
      <c r="D11" s="13" t="n">
        <v>46274</v>
      </c>
      <c r="E11" s="14" t="n">
        <v>960</v>
      </c>
      <c r="F11" s="12" t="inlineStr">
        <is>
          <t>Responsável Fictício 04</t>
        </is>
      </c>
      <c r="G11" s="15">
        <f>IF(OR(A11="",B11="",C11="",E11=""),"",IF(IFERROR(COUNTIFS('Extrato Bancário'!$A$5:$A$124,A11,'Extrato Bancário'!$B$5:$B$124,B11,'Extrato Bancário'!$C$5:$C$124,C11),0)=0,"Sem correspondente",IF(ABS(IFERROR(SUMIFS('Extrato Bancário'!$E$5:$E$124,'Extrato Bancário'!$A$5:$A$124,A11,'Extrato Bancário'!$B$5:$B$124,B11,'Extrato Bancário'!$C$5:$C$124,C11),0)-IFERROR(SUMIFS($E$5:$E$124,$A$5:$A$124,A11,$B$5:$B$124,B11,$C$5:$C$124,C11),0))&lt;=IF(AND(ISNUMBER(Premissas!$B$4),Premissas!$B$4&gt;=0),Premissas!$B$4,0),"Conciliado","Conferir diferença")))</f>
        <v/>
      </c>
      <c r="H11" s="16" t="inlineStr">
        <is>
          <t>Exemplo fictício: lançamento interno conferido.</t>
        </is>
      </c>
    </row>
    <row r="12" ht="22" customHeight="1">
      <c r="A12" s="12" t="inlineStr">
        <is>
          <t>Residencial Fictício Brisa Clara</t>
        </is>
      </c>
      <c r="B12" s="12" t="inlineStr">
        <is>
          <t>Área comum</t>
        </is>
      </c>
      <c r="C12" s="13" t="n">
        <v>46266</v>
      </c>
      <c r="D12" s="13" t="n">
        <v>46278</v>
      </c>
      <c r="E12" s="14" t="n">
        <v>-610</v>
      </c>
      <c r="F12" s="12" t="inlineStr">
        <is>
          <t>Responsável Fictício 04</t>
        </is>
      </c>
      <c r="G12" s="17">
        <f>IF(OR(A12="",B12="",C12="",E12=""),"",IF(IFERROR(COUNTIFS('Extrato Bancário'!$A$5:$A$124,A12,'Extrato Bancário'!$B$5:$B$124,B12,'Extrato Bancário'!$C$5:$C$124,C12),0)=0,"Sem correspondente",IF(ABS(IFERROR(SUMIFS('Extrato Bancário'!$E$5:$E$124,'Extrato Bancário'!$A$5:$A$124,A12,'Extrato Bancário'!$B$5:$B$124,B12,'Extrato Bancário'!$C$5:$C$124,C12),0)-IFERROR(SUMIFS($E$5:$E$124,$A$5:$A$124,A12,$B$5:$B$124,B12,$C$5:$C$124,C12),0))&lt;=IF(AND(ISNUMBER(Premissas!$B$4),Premissas!$B$4&gt;=0),Premissas!$B$4,0),"Conciliado","Conferir diferença")))</f>
        <v/>
      </c>
      <c r="H12" s="16" t="inlineStr">
        <is>
          <t>Exemplo fictício: manutenção simulada registrada.</t>
        </is>
      </c>
    </row>
    <row r="13" ht="22" customHeight="1">
      <c r="A13" s="12" t="inlineStr">
        <is>
          <t>Condomínio Fictício Horizonte Azul</t>
        </is>
      </c>
      <c r="B13" s="12" t="inlineStr">
        <is>
          <t>E-502</t>
        </is>
      </c>
      <c r="C13" s="13" t="n">
        <v>46266</v>
      </c>
      <c r="D13" s="13" t="n">
        <v>46280</v>
      </c>
      <c r="E13" s="14" t="n">
        <v>700</v>
      </c>
      <c r="F13" s="12" t="inlineStr">
        <is>
          <t>Responsável Fictício 05</t>
        </is>
      </c>
      <c r="G13" s="15">
        <f>IF(OR(A13="",B13="",C13="",E13=""),"",IF(IFERROR(COUNTIFS('Extrato Bancário'!$A$5:$A$124,A13,'Extrato Bancário'!$B$5:$B$124,B13,'Extrato Bancário'!$C$5:$C$124,C13),0)=0,"Sem correspondente",IF(ABS(IFERROR(SUMIFS('Extrato Bancário'!$E$5:$E$124,'Extrato Bancário'!$A$5:$A$124,A13,'Extrato Bancário'!$B$5:$B$124,B13,'Extrato Bancário'!$C$5:$C$124,C13),0)-IFERROR(SUMIFS($E$5:$E$124,$A$5:$A$124,A13,$B$5:$B$124,B13,$C$5:$C$124,C13),0))&lt;=IF(AND(ISNUMBER(Premissas!$B$4),Premissas!$B$4&gt;=0),Premissas!$B$4,0),"Conciliado","Conferir diferença")))</f>
        <v/>
      </c>
      <c r="H13" s="16" t="inlineStr">
        <is>
          <t>Exemplo fictício: registro sem correspondente no extrato.</t>
        </is>
      </c>
    </row>
    <row r="14" ht="22" customHeight="1">
      <c r="A14" s="12" t="inlineStr">
        <is>
          <t>Condomínio Fictício Horizonte Azul</t>
        </is>
      </c>
      <c r="B14" s="12" t="inlineStr">
        <is>
          <t>G-701</t>
        </is>
      </c>
      <c r="C14" s="13" t="n">
        <v>46266</v>
      </c>
      <c r="D14" s="13" t="n">
        <v>46281</v>
      </c>
      <c r="E14" s="14" t="n">
        <v>725</v>
      </c>
      <c r="F14" s="12" t="inlineStr">
        <is>
          <t>Responsável Fictício 05</t>
        </is>
      </c>
      <c r="G14" s="17">
        <f>IF(OR(A14="",B14="",C14="",E14=""),"",IF(IFERROR(COUNTIFS('Extrato Bancário'!$A$5:$A$124,A14,'Extrato Bancário'!$B$5:$B$124,B14,'Extrato Bancário'!$C$5:$C$124,C14),0)=0,"Sem correspondente",IF(ABS(IFERROR(SUMIFS('Extrato Bancário'!$E$5:$E$124,'Extrato Bancário'!$A$5:$A$124,A14,'Extrato Bancário'!$B$5:$B$124,B14,'Extrato Bancário'!$C$5:$C$124,C14),0)-IFERROR(SUMIFS($E$5:$E$124,$A$5:$A$124,A14,$B$5:$B$124,B14,$C$5:$C$124,C14),0))&lt;=IF(AND(ISNUMBER(Premissas!$B$4),Premissas!$B$4&gt;=0),Premissas!$B$4,0),"Conciliado","Conferir diferença")))</f>
        <v/>
      </c>
      <c r="H14" s="16" t="inlineStr">
        <is>
          <t>Exemplo fictício: item reservado para conferência humana.</t>
        </is>
      </c>
    </row>
    <row r="15" ht="22" customHeight="1">
      <c r="A15" s="12" t="n"/>
      <c r="B15" s="12" t="n"/>
      <c r="C15" s="13" t="n"/>
      <c r="D15" s="13" t="n"/>
      <c r="E15" s="14" t="n"/>
      <c r="F15" s="12" t="n"/>
      <c r="G15" s="15">
        <f>IF(OR(A15="",B15="",C15="",E15=""),"",IF(IFERROR(COUNTIFS('Extrato Bancário'!$A$5:$A$124,A15,'Extrato Bancário'!$B$5:$B$124,B15,'Extrato Bancário'!$C$5:$C$124,C15),0)=0,"Sem correspondente",IF(ABS(IFERROR(SUMIFS('Extrato Bancário'!$E$5:$E$124,'Extrato Bancário'!$A$5:$A$124,A15,'Extrato Bancário'!$B$5:$B$124,B15,'Extrato Bancário'!$C$5:$C$124,C15),0)-IFERROR(SUMIFS($E$5:$E$124,$A$5:$A$124,A15,$B$5:$B$124,B15,$C$5:$C$124,C15),0))&lt;=IF(AND(ISNUMBER(Premissas!$B$4),Premissas!$B$4&gt;=0),Premissas!$B$4,0),"Conciliado","Conferir diferença")))</f>
        <v/>
      </c>
      <c r="H15" s="16" t="n"/>
    </row>
    <row r="16" ht="22" customHeight="1">
      <c r="A16" s="12" t="n"/>
      <c r="B16" s="12" t="n"/>
      <c r="C16" s="13" t="n"/>
      <c r="D16" s="13" t="n"/>
      <c r="E16" s="14" t="n"/>
      <c r="F16" s="12" t="n"/>
      <c r="G16" s="17">
        <f>IF(OR(A16="",B16="",C16="",E16=""),"",IF(IFERROR(COUNTIFS('Extrato Bancário'!$A$5:$A$124,A16,'Extrato Bancário'!$B$5:$B$124,B16,'Extrato Bancário'!$C$5:$C$124,C16),0)=0,"Sem correspondente",IF(ABS(IFERROR(SUMIFS('Extrato Bancário'!$E$5:$E$124,'Extrato Bancário'!$A$5:$A$124,A16,'Extrato Bancário'!$B$5:$B$124,B16,'Extrato Bancário'!$C$5:$C$124,C16),0)-IFERROR(SUMIFS($E$5:$E$124,$A$5:$A$124,A16,$B$5:$B$124,B16,$C$5:$C$124,C16),0))&lt;=IF(AND(ISNUMBER(Premissas!$B$4),Premissas!$B$4&gt;=0),Premissas!$B$4,0),"Conciliado","Conferir diferença")))</f>
        <v/>
      </c>
      <c r="H16" s="16" t="n"/>
    </row>
    <row r="17" ht="22" customHeight="1">
      <c r="A17" s="12" t="n"/>
      <c r="B17" s="12" t="n"/>
      <c r="C17" s="13" t="n"/>
      <c r="D17" s="13" t="n"/>
      <c r="E17" s="14" t="n"/>
      <c r="F17" s="12" t="n"/>
      <c r="G17" s="15">
        <f>IF(OR(A17="",B17="",C17="",E17=""),"",IF(IFERROR(COUNTIFS('Extrato Bancário'!$A$5:$A$124,A17,'Extrato Bancário'!$B$5:$B$124,B17,'Extrato Bancário'!$C$5:$C$124,C17),0)=0,"Sem correspondente",IF(ABS(IFERROR(SUMIFS('Extrato Bancário'!$E$5:$E$124,'Extrato Bancário'!$A$5:$A$124,A17,'Extrato Bancário'!$B$5:$B$124,B17,'Extrato Bancário'!$C$5:$C$124,C17),0)-IFERROR(SUMIFS($E$5:$E$124,$A$5:$A$124,A17,$B$5:$B$124,B17,$C$5:$C$124,C17),0))&lt;=IF(AND(ISNUMBER(Premissas!$B$4),Premissas!$B$4&gt;=0),Premissas!$B$4,0),"Conciliado","Conferir diferença")))</f>
        <v/>
      </c>
      <c r="H17" s="16" t="n"/>
    </row>
    <row r="18" ht="22" customHeight="1">
      <c r="A18" s="12" t="n"/>
      <c r="B18" s="12" t="n"/>
      <c r="C18" s="13" t="n"/>
      <c r="D18" s="13" t="n"/>
      <c r="E18" s="14" t="n"/>
      <c r="F18" s="12" t="n"/>
      <c r="G18" s="17">
        <f>IF(OR(A18="",B18="",C18="",E18=""),"",IF(IFERROR(COUNTIFS('Extrato Bancário'!$A$5:$A$124,A18,'Extrato Bancário'!$B$5:$B$124,B18,'Extrato Bancário'!$C$5:$C$124,C18),0)=0,"Sem correspondente",IF(ABS(IFERROR(SUMIFS('Extrato Bancário'!$E$5:$E$124,'Extrato Bancário'!$A$5:$A$124,A18,'Extrato Bancário'!$B$5:$B$124,B18,'Extrato Bancário'!$C$5:$C$124,C18),0)-IFERROR(SUMIFS($E$5:$E$124,$A$5:$A$124,A18,$B$5:$B$124,B18,$C$5:$C$124,C18),0))&lt;=IF(AND(ISNUMBER(Premissas!$B$4),Premissas!$B$4&gt;=0),Premissas!$B$4,0),"Conciliado","Conferir diferença")))</f>
        <v/>
      </c>
      <c r="H18" s="16" t="n"/>
    </row>
    <row r="19" ht="22" customHeight="1">
      <c r="A19" s="12" t="n"/>
      <c r="B19" s="12" t="n"/>
      <c r="C19" s="13" t="n"/>
      <c r="D19" s="13" t="n"/>
      <c r="E19" s="14" t="n"/>
      <c r="F19" s="12" t="n"/>
      <c r="G19" s="15">
        <f>IF(OR(A19="",B19="",C19="",E19=""),"",IF(IFERROR(COUNTIFS('Extrato Bancário'!$A$5:$A$124,A19,'Extrato Bancário'!$B$5:$B$124,B19,'Extrato Bancário'!$C$5:$C$124,C19),0)=0,"Sem correspondente",IF(ABS(IFERROR(SUMIFS('Extrato Bancário'!$E$5:$E$124,'Extrato Bancário'!$A$5:$A$124,A19,'Extrato Bancário'!$B$5:$B$124,B19,'Extrato Bancário'!$C$5:$C$124,C19),0)-IFERROR(SUMIFS($E$5:$E$124,$A$5:$A$124,A19,$B$5:$B$124,B19,$C$5:$C$124,C19),0))&lt;=IF(AND(ISNUMBER(Premissas!$B$4),Premissas!$B$4&gt;=0),Premissas!$B$4,0),"Conciliado","Conferir diferença")))</f>
        <v/>
      </c>
      <c r="H19" s="16" t="n"/>
    </row>
    <row r="20" ht="22" customHeight="1">
      <c r="A20" s="12" t="n"/>
      <c r="B20" s="12" t="n"/>
      <c r="C20" s="13" t="n"/>
      <c r="D20" s="13" t="n"/>
      <c r="E20" s="14" t="n"/>
      <c r="F20" s="12" t="n"/>
      <c r="G20" s="17">
        <f>IF(OR(A20="",B20="",C20="",E20=""),"",IF(IFERROR(COUNTIFS('Extrato Bancário'!$A$5:$A$124,A20,'Extrato Bancário'!$B$5:$B$124,B20,'Extrato Bancário'!$C$5:$C$124,C20),0)=0,"Sem correspondente",IF(ABS(IFERROR(SUMIFS('Extrato Bancário'!$E$5:$E$124,'Extrato Bancário'!$A$5:$A$124,A20,'Extrato Bancário'!$B$5:$B$124,B20,'Extrato Bancário'!$C$5:$C$124,C20),0)-IFERROR(SUMIFS($E$5:$E$124,$A$5:$A$124,A20,$B$5:$B$124,B20,$C$5:$C$124,C20),0))&lt;=IF(AND(ISNUMBER(Premissas!$B$4),Premissas!$B$4&gt;=0),Premissas!$B$4,0),"Conciliado","Conferir diferença")))</f>
        <v/>
      </c>
      <c r="H20" s="16" t="n"/>
    </row>
    <row r="21" ht="22" customHeight="1">
      <c r="A21" s="12" t="n"/>
      <c r="B21" s="12" t="n"/>
      <c r="C21" s="13" t="n"/>
      <c r="D21" s="13" t="n"/>
      <c r="E21" s="14" t="n"/>
      <c r="F21" s="12" t="n"/>
      <c r="G21" s="15">
        <f>IF(OR(A21="",B21="",C21="",E21=""),"",IF(IFERROR(COUNTIFS('Extrato Bancário'!$A$5:$A$124,A21,'Extrato Bancário'!$B$5:$B$124,B21,'Extrato Bancário'!$C$5:$C$124,C21),0)=0,"Sem correspondente",IF(ABS(IFERROR(SUMIFS('Extrato Bancário'!$E$5:$E$124,'Extrato Bancário'!$A$5:$A$124,A21,'Extrato Bancário'!$B$5:$B$124,B21,'Extrato Bancário'!$C$5:$C$124,C21),0)-IFERROR(SUMIFS($E$5:$E$124,$A$5:$A$124,A21,$B$5:$B$124,B21,$C$5:$C$124,C21),0))&lt;=IF(AND(ISNUMBER(Premissas!$B$4),Premissas!$B$4&gt;=0),Premissas!$B$4,0),"Conciliado","Conferir diferença")))</f>
        <v/>
      </c>
      <c r="H21" s="16" t="n"/>
    </row>
    <row r="22" ht="22" customHeight="1">
      <c r="A22" s="12" t="n"/>
      <c r="B22" s="12" t="n"/>
      <c r="C22" s="13" t="n"/>
      <c r="D22" s="13" t="n"/>
      <c r="E22" s="14" t="n"/>
      <c r="F22" s="12" t="n"/>
      <c r="G22" s="17">
        <f>IF(OR(A22="",B22="",C22="",E22=""),"",IF(IFERROR(COUNTIFS('Extrato Bancário'!$A$5:$A$124,A22,'Extrato Bancário'!$B$5:$B$124,B22,'Extrato Bancário'!$C$5:$C$124,C22),0)=0,"Sem correspondente",IF(ABS(IFERROR(SUMIFS('Extrato Bancário'!$E$5:$E$124,'Extrato Bancário'!$A$5:$A$124,A22,'Extrato Bancário'!$B$5:$B$124,B22,'Extrato Bancário'!$C$5:$C$124,C22),0)-IFERROR(SUMIFS($E$5:$E$124,$A$5:$A$124,A22,$B$5:$B$124,B22,$C$5:$C$124,C22),0))&lt;=IF(AND(ISNUMBER(Premissas!$B$4),Premissas!$B$4&gt;=0),Premissas!$B$4,0),"Conciliado","Conferir diferença")))</f>
        <v/>
      </c>
      <c r="H22" s="16" t="n"/>
    </row>
    <row r="23" ht="22" customHeight="1">
      <c r="A23" s="12" t="n"/>
      <c r="B23" s="12" t="n"/>
      <c r="C23" s="13" t="n"/>
      <c r="D23" s="13" t="n"/>
      <c r="E23" s="14" t="n"/>
      <c r="F23" s="12" t="n"/>
      <c r="G23" s="15">
        <f>IF(OR(A23="",B23="",C23="",E23=""),"",IF(IFERROR(COUNTIFS('Extrato Bancário'!$A$5:$A$124,A23,'Extrato Bancário'!$B$5:$B$124,B23,'Extrato Bancário'!$C$5:$C$124,C23),0)=0,"Sem correspondente",IF(ABS(IFERROR(SUMIFS('Extrato Bancário'!$E$5:$E$124,'Extrato Bancário'!$A$5:$A$124,A23,'Extrato Bancário'!$B$5:$B$124,B23,'Extrato Bancário'!$C$5:$C$124,C23),0)-IFERROR(SUMIFS($E$5:$E$124,$A$5:$A$124,A23,$B$5:$B$124,B23,$C$5:$C$124,C23),0))&lt;=IF(AND(ISNUMBER(Premissas!$B$4),Premissas!$B$4&gt;=0),Premissas!$B$4,0),"Conciliado","Conferir diferença")))</f>
        <v/>
      </c>
      <c r="H23" s="16" t="n"/>
    </row>
    <row r="24" ht="22" customHeight="1">
      <c r="A24" s="12" t="n"/>
      <c r="B24" s="12" t="n"/>
      <c r="C24" s="13" t="n"/>
      <c r="D24" s="13" t="n"/>
      <c r="E24" s="14" t="n"/>
      <c r="F24" s="12" t="n"/>
      <c r="G24" s="17">
        <f>IF(OR(A24="",B24="",C24="",E24=""),"",IF(IFERROR(COUNTIFS('Extrato Bancário'!$A$5:$A$124,A24,'Extrato Bancário'!$B$5:$B$124,B24,'Extrato Bancário'!$C$5:$C$124,C24),0)=0,"Sem correspondente",IF(ABS(IFERROR(SUMIFS('Extrato Bancário'!$E$5:$E$124,'Extrato Bancário'!$A$5:$A$124,A24,'Extrato Bancário'!$B$5:$B$124,B24,'Extrato Bancário'!$C$5:$C$124,C24),0)-IFERROR(SUMIFS($E$5:$E$124,$A$5:$A$124,A24,$B$5:$B$124,B24,$C$5:$C$124,C24),0))&lt;=IF(AND(ISNUMBER(Premissas!$B$4),Premissas!$B$4&gt;=0),Premissas!$B$4,0),"Conciliado","Conferir diferença")))</f>
        <v/>
      </c>
      <c r="H24" s="16" t="n"/>
    </row>
    <row r="25" ht="22" customHeight="1">
      <c r="A25" s="12" t="n"/>
      <c r="B25" s="12" t="n"/>
      <c r="C25" s="13" t="n"/>
      <c r="D25" s="13" t="n"/>
      <c r="E25" s="14" t="n"/>
      <c r="F25" s="12" t="n"/>
      <c r="G25" s="15">
        <f>IF(OR(A25="",B25="",C25="",E25=""),"",IF(IFERROR(COUNTIFS('Extrato Bancário'!$A$5:$A$124,A25,'Extrato Bancário'!$B$5:$B$124,B25,'Extrato Bancário'!$C$5:$C$124,C25),0)=0,"Sem correspondente",IF(ABS(IFERROR(SUMIFS('Extrato Bancário'!$E$5:$E$124,'Extrato Bancário'!$A$5:$A$124,A25,'Extrato Bancário'!$B$5:$B$124,B25,'Extrato Bancário'!$C$5:$C$124,C25),0)-IFERROR(SUMIFS($E$5:$E$124,$A$5:$A$124,A25,$B$5:$B$124,B25,$C$5:$C$124,C25),0))&lt;=IF(AND(ISNUMBER(Premissas!$B$4),Premissas!$B$4&gt;=0),Premissas!$B$4,0),"Conciliado","Conferir diferença")))</f>
        <v/>
      </c>
      <c r="H25" s="16" t="n"/>
    </row>
    <row r="26" ht="22" customHeight="1">
      <c r="A26" s="12" t="n"/>
      <c r="B26" s="12" t="n"/>
      <c r="C26" s="13" t="n"/>
      <c r="D26" s="13" t="n"/>
      <c r="E26" s="14" t="n"/>
      <c r="F26" s="12" t="n"/>
      <c r="G26" s="17">
        <f>IF(OR(A26="",B26="",C26="",E26=""),"",IF(IFERROR(COUNTIFS('Extrato Bancário'!$A$5:$A$124,A26,'Extrato Bancário'!$B$5:$B$124,B26,'Extrato Bancário'!$C$5:$C$124,C26),0)=0,"Sem correspondente",IF(ABS(IFERROR(SUMIFS('Extrato Bancário'!$E$5:$E$124,'Extrato Bancário'!$A$5:$A$124,A26,'Extrato Bancário'!$B$5:$B$124,B26,'Extrato Bancário'!$C$5:$C$124,C26),0)-IFERROR(SUMIFS($E$5:$E$124,$A$5:$A$124,A26,$B$5:$B$124,B26,$C$5:$C$124,C26),0))&lt;=IF(AND(ISNUMBER(Premissas!$B$4),Premissas!$B$4&gt;=0),Premissas!$B$4,0),"Conciliado","Conferir diferença")))</f>
        <v/>
      </c>
      <c r="H26" s="16" t="n"/>
    </row>
    <row r="27" ht="22" customHeight="1">
      <c r="A27" s="12" t="n"/>
      <c r="B27" s="12" t="n"/>
      <c r="C27" s="13" t="n"/>
      <c r="D27" s="13" t="n"/>
      <c r="E27" s="14" t="n"/>
      <c r="F27" s="12" t="n"/>
      <c r="G27" s="15">
        <f>IF(OR(A27="",B27="",C27="",E27=""),"",IF(IFERROR(COUNTIFS('Extrato Bancário'!$A$5:$A$124,A27,'Extrato Bancário'!$B$5:$B$124,B27,'Extrato Bancário'!$C$5:$C$124,C27),0)=0,"Sem correspondente",IF(ABS(IFERROR(SUMIFS('Extrato Bancário'!$E$5:$E$124,'Extrato Bancário'!$A$5:$A$124,A27,'Extrato Bancário'!$B$5:$B$124,B27,'Extrato Bancário'!$C$5:$C$124,C27),0)-IFERROR(SUMIFS($E$5:$E$124,$A$5:$A$124,A27,$B$5:$B$124,B27,$C$5:$C$124,C27),0))&lt;=IF(AND(ISNUMBER(Premissas!$B$4),Premissas!$B$4&gt;=0),Premissas!$B$4,0),"Conciliado","Conferir diferença")))</f>
        <v/>
      </c>
      <c r="H27" s="16" t="n"/>
    </row>
    <row r="28" ht="22" customHeight="1">
      <c r="A28" s="12" t="n"/>
      <c r="B28" s="12" t="n"/>
      <c r="C28" s="13" t="n"/>
      <c r="D28" s="13" t="n"/>
      <c r="E28" s="14" t="n"/>
      <c r="F28" s="12" t="n"/>
      <c r="G28" s="17">
        <f>IF(OR(A28="",B28="",C28="",E28=""),"",IF(IFERROR(COUNTIFS('Extrato Bancário'!$A$5:$A$124,A28,'Extrato Bancário'!$B$5:$B$124,B28,'Extrato Bancário'!$C$5:$C$124,C28),0)=0,"Sem correspondente",IF(ABS(IFERROR(SUMIFS('Extrato Bancário'!$E$5:$E$124,'Extrato Bancário'!$A$5:$A$124,A28,'Extrato Bancário'!$B$5:$B$124,B28,'Extrato Bancário'!$C$5:$C$124,C28),0)-IFERROR(SUMIFS($E$5:$E$124,$A$5:$A$124,A28,$B$5:$B$124,B28,$C$5:$C$124,C28),0))&lt;=IF(AND(ISNUMBER(Premissas!$B$4),Premissas!$B$4&gt;=0),Premissas!$B$4,0),"Conciliado","Conferir diferença")))</f>
        <v/>
      </c>
      <c r="H28" s="16" t="n"/>
    </row>
    <row r="29" ht="22" customHeight="1">
      <c r="A29" s="12" t="n"/>
      <c r="B29" s="12" t="n"/>
      <c r="C29" s="13" t="n"/>
      <c r="D29" s="13" t="n"/>
      <c r="E29" s="14" t="n"/>
      <c r="F29" s="12" t="n"/>
      <c r="G29" s="15">
        <f>IF(OR(A29="",B29="",C29="",E29=""),"",IF(IFERROR(COUNTIFS('Extrato Bancário'!$A$5:$A$124,A29,'Extrato Bancário'!$B$5:$B$124,B29,'Extrato Bancário'!$C$5:$C$124,C29),0)=0,"Sem correspondente",IF(ABS(IFERROR(SUMIFS('Extrato Bancário'!$E$5:$E$124,'Extrato Bancário'!$A$5:$A$124,A29,'Extrato Bancário'!$B$5:$B$124,B29,'Extrato Bancário'!$C$5:$C$124,C29),0)-IFERROR(SUMIFS($E$5:$E$124,$A$5:$A$124,A29,$B$5:$B$124,B29,$C$5:$C$124,C29),0))&lt;=IF(AND(ISNUMBER(Premissas!$B$4),Premissas!$B$4&gt;=0),Premissas!$B$4,0),"Conciliado","Conferir diferença")))</f>
        <v/>
      </c>
      <c r="H29" s="16" t="n"/>
    </row>
    <row r="30" ht="22" customHeight="1">
      <c r="A30" s="12" t="n"/>
      <c r="B30" s="12" t="n"/>
      <c r="C30" s="13" t="n"/>
      <c r="D30" s="13" t="n"/>
      <c r="E30" s="14" t="n"/>
      <c r="F30" s="12" t="n"/>
      <c r="G30" s="17">
        <f>IF(OR(A30="",B30="",C30="",E30=""),"",IF(IFERROR(COUNTIFS('Extrato Bancário'!$A$5:$A$124,A30,'Extrato Bancário'!$B$5:$B$124,B30,'Extrato Bancário'!$C$5:$C$124,C30),0)=0,"Sem correspondente",IF(ABS(IFERROR(SUMIFS('Extrato Bancário'!$E$5:$E$124,'Extrato Bancário'!$A$5:$A$124,A30,'Extrato Bancário'!$B$5:$B$124,B30,'Extrato Bancário'!$C$5:$C$124,C30),0)-IFERROR(SUMIFS($E$5:$E$124,$A$5:$A$124,A30,$B$5:$B$124,B30,$C$5:$C$124,C30),0))&lt;=IF(AND(ISNUMBER(Premissas!$B$4),Premissas!$B$4&gt;=0),Premissas!$B$4,0),"Conciliado","Conferir diferença")))</f>
        <v/>
      </c>
      <c r="H30" s="16" t="n"/>
    </row>
    <row r="31" ht="22" customHeight="1">
      <c r="A31" s="12" t="n"/>
      <c r="B31" s="12" t="n"/>
      <c r="C31" s="13" t="n"/>
      <c r="D31" s="13" t="n"/>
      <c r="E31" s="14" t="n"/>
      <c r="F31" s="12" t="n"/>
      <c r="G31" s="15">
        <f>IF(OR(A31="",B31="",C31="",E31=""),"",IF(IFERROR(COUNTIFS('Extrato Bancário'!$A$5:$A$124,A31,'Extrato Bancário'!$B$5:$B$124,B31,'Extrato Bancário'!$C$5:$C$124,C31),0)=0,"Sem correspondente",IF(ABS(IFERROR(SUMIFS('Extrato Bancário'!$E$5:$E$124,'Extrato Bancário'!$A$5:$A$124,A31,'Extrato Bancário'!$B$5:$B$124,B31,'Extrato Bancário'!$C$5:$C$124,C31),0)-IFERROR(SUMIFS($E$5:$E$124,$A$5:$A$124,A31,$B$5:$B$124,B31,$C$5:$C$124,C31),0))&lt;=IF(AND(ISNUMBER(Premissas!$B$4),Premissas!$B$4&gt;=0),Premissas!$B$4,0),"Conciliado","Conferir diferença")))</f>
        <v/>
      </c>
      <c r="H31" s="16" t="n"/>
    </row>
    <row r="32" ht="22" customHeight="1">
      <c r="A32" s="12" t="n"/>
      <c r="B32" s="12" t="n"/>
      <c r="C32" s="13" t="n"/>
      <c r="D32" s="13" t="n"/>
      <c r="E32" s="14" t="n"/>
      <c r="F32" s="12" t="n"/>
      <c r="G32" s="17">
        <f>IF(OR(A32="",B32="",C32="",E32=""),"",IF(IFERROR(COUNTIFS('Extrato Bancário'!$A$5:$A$124,A32,'Extrato Bancário'!$B$5:$B$124,B32,'Extrato Bancário'!$C$5:$C$124,C32),0)=0,"Sem correspondente",IF(ABS(IFERROR(SUMIFS('Extrato Bancário'!$E$5:$E$124,'Extrato Bancário'!$A$5:$A$124,A32,'Extrato Bancário'!$B$5:$B$124,B32,'Extrato Bancário'!$C$5:$C$124,C32),0)-IFERROR(SUMIFS($E$5:$E$124,$A$5:$A$124,A32,$B$5:$B$124,B32,$C$5:$C$124,C32),0))&lt;=IF(AND(ISNUMBER(Premissas!$B$4),Premissas!$B$4&gt;=0),Premissas!$B$4,0),"Conciliado","Conferir diferença")))</f>
        <v/>
      </c>
      <c r="H32" s="16" t="n"/>
    </row>
    <row r="33" ht="22" customHeight="1">
      <c r="A33" s="12" t="n"/>
      <c r="B33" s="12" t="n"/>
      <c r="C33" s="13" t="n"/>
      <c r="D33" s="13" t="n"/>
      <c r="E33" s="14" t="n"/>
      <c r="F33" s="12" t="n"/>
      <c r="G33" s="15">
        <f>IF(OR(A33="",B33="",C33="",E33=""),"",IF(IFERROR(COUNTIFS('Extrato Bancário'!$A$5:$A$124,A33,'Extrato Bancário'!$B$5:$B$124,B33,'Extrato Bancário'!$C$5:$C$124,C33),0)=0,"Sem correspondente",IF(ABS(IFERROR(SUMIFS('Extrato Bancário'!$E$5:$E$124,'Extrato Bancário'!$A$5:$A$124,A33,'Extrato Bancário'!$B$5:$B$124,B33,'Extrato Bancário'!$C$5:$C$124,C33),0)-IFERROR(SUMIFS($E$5:$E$124,$A$5:$A$124,A33,$B$5:$B$124,B33,$C$5:$C$124,C33),0))&lt;=IF(AND(ISNUMBER(Premissas!$B$4),Premissas!$B$4&gt;=0),Premissas!$B$4,0),"Conciliado","Conferir diferença")))</f>
        <v/>
      </c>
      <c r="H33" s="16" t="n"/>
    </row>
    <row r="34" ht="22" customHeight="1">
      <c r="A34" s="12" t="n"/>
      <c r="B34" s="12" t="n"/>
      <c r="C34" s="13" t="n"/>
      <c r="D34" s="13" t="n"/>
      <c r="E34" s="14" t="n"/>
      <c r="F34" s="12" t="n"/>
      <c r="G34" s="17">
        <f>IF(OR(A34="",B34="",C34="",E34=""),"",IF(IFERROR(COUNTIFS('Extrato Bancário'!$A$5:$A$124,A34,'Extrato Bancário'!$B$5:$B$124,B34,'Extrato Bancário'!$C$5:$C$124,C34),0)=0,"Sem correspondente",IF(ABS(IFERROR(SUMIFS('Extrato Bancário'!$E$5:$E$124,'Extrato Bancário'!$A$5:$A$124,A34,'Extrato Bancário'!$B$5:$B$124,B34,'Extrato Bancário'!$C$5:$C$124,C34),0)-IFERROR(SUMIFS($E$5:$E$124,$A$5:$A$124,A34,$B$5:$B$124,B34,$C$5:$C$124,C34),0))&lt;=IF(AND(ISNUMBER(Premissas!$B$4),Premissas!$B$4&gt;=0),Premissas!$B$4,0),"Conciliado","Conferir diferença")))</f>
        <v/>
      </c>
      <c r="H34" s="16" t="n"/>
    </row>
    <row r="35" ht="22" customHeight="1">
      <c r="A35" s="12" t="n"/>
      <c r="B35" s="12" t="n"/>
      <c r="C35" s="13" t="n"/>
      <c r="D35" s="13" t="n"/>
      <c r="E35" s="14" t="n"/>
      <c r="F35" s="12" t="n"/>
      <c r="G35" s="15">
        <f>IF(OR(A35="",B35="",C35="",E35=""),"",IF(IFERROR(COUNTIFS('Extrato Bancário'!$A$5:$A$124,A35,'Extrato Bancário'!$B$5:$B$124,B35,'Extrato Bancário'!$C$5:$C$124,C35),0)=0,"Sem correspondente",IF(ABS(IFERROR(SUMIFS('Extrato Bancário'!$E$5:$E$124,'Extrato Bancário'!$A$5:$A$124,A35,'Extrato Bancário'!$B$5:$B$124,B35,'Extrato Bancário'!$C$5:$C$124,C35),0)-IFERROR(SUMIFS($E$5:$E$124,$A$5:$A$124,A35,$B$5:$B$124,B35,$C$5:$C$124,C35),0))&lt;=IF(AND(ISNUMBER(Premissas!$B$4),Premissas!$B$4&gt;=0),Premissas!$B$4,0),"Conciliado","Conferir diferença")))</f>
        <v/>
      </c>
      <c r="H35" s="16" t="n"/>
    </row>
    <row r="36" ht="22" customHeight="1">
      <c r="A36" s="12" t="n"/>
      <c r="B36" s="12" t="n"/>
      <c r="C36" s="13" t="n"/>
      <c r="D36" s="13" t="n"/>
      <c r="E36" s="14" t="n"/>
      <c r="F36" s="12" t="n"/>
      <c r="G36" s="17">
        <f>IF(OR(A36="",B36="",C36="",E36=""),"",IF(IFERROR(COUNTIFS('Extrato Bancário'!$A$5:$A$124,A36,'Extrato Bancário'!$B$5:$B$124,B36,'Extrato Bancário'!$C$5:$C$124,C36),0)=0,"Sem correspondente",IF(ABS(IFERROR(SUMIFS('Extrato Bancário'!$E$5:$E$124,'Extrato Bancário'!$A$5:$A$124,A36,'Extrato Bancário'!$B$5:$B$124,B36,'Extrato Bancário'!$C$5:$C$124,C36),0)-IFERROR(SUMIFS($E$5:$E$124,$A$5:$A$124,A36,$B$5:$B$124,B36,$C$5:$C$124,C36),0))&lt;=IF(AND(ISNUMBER(Premissas!$B$4),Premissas!$B$4&gt;=0),Premissas!$B$4,0),"Conciliado","Conferir diferença")))</f>
        <v/>
      </c>
      <c r="H36" s="16" t="n"/>
    </row>
    <row r="37" ht="22" customHeight="1">
      <c r="A37" s="12" t="n"/>
      <c r="B37" s="12" t="n"/>
      <c r="C37" s="13" t="n"/>
      <c r="D37" s="13" t="n"/>
      <c r="E37" s="14" t="n"/>
      <c r="F37" s="12" t="n"/>
      <c r="G37" s="15">
        <f>IF(OR(A37="",B37="",C37="",E37=""),"",IF(IFERROR(COUNTIFS('Extrato Bancário'!$A$5:$A$124,A37,'Extrato Bancário'!$B$5:$B$124,B37,'Extrato Bancário'!$C$5:$C$124,C37),0)=0,"Sem correspondente",IF(ABS(IFERROR(SUMIFS('Extrato Bancário'!$E$5:$E$124,'Extrato Bancário'!$A$5:$A$124,A37,'Extrato Bancário'!$B$5:$B$124,B37,'Extrato Bancário'!$C$5:$C$124,C37),0)-IFERROR(SUMIFS($E$5:$E$124,$A$5:$A$124,A37,$B$5:$B$124,B37,$C$5:$C$124,C37),0))&lt;=IF(AND(ISNUMBER(Premissas!$B$4),Premissas!$B$4&gt;=0),Premissas!$B$4,0),"Conciliado","Conferir diferença")))</f>
        <v/>
      </c>
      <c r="H37" s="16" t="n"/>
    </row>
    <row r="38" ht="22" customHeight="1">
      <c r="A38" s="12" t="n"/>
      <c r="B38" s="12" t="n"/>
      <c r="C38" s="13" t="n"/>
      <c r="D38" s="13" t="n"/>
      <c r="E38" s="14" t="n"/>
      <c r="F38" s="12" t="n"/>
      <c r="G38" s="17">
        <f>IF(OR(A38="",B38="",C38="",E38=""),"",IF(IFERROR(COUNTIFS('Extrato Bancário'!$A$5:$A$124,A38,'Extrato Bancário'!$B$5:$B$124,B38,'Extrato Bancário'!$C$5:$C$124,C38),0)=0,"Sem correspondente",IF(ABS(IFERROR(SUMIFS('Extrato Bancário'!$E$5:$E$124,'Extrato Bancário'!$A$5:$A$124,A38,'Extrato Bancário'!$B$5:$B$124,B38,'Extrato Bancário'!$C$5:$C$124,C38),0)-IFERROR(SUMIFS($E$5:$E$124,$A$5:$A$124,A38,$B$5:$B$124,B38,$C$5:$C$124,C38),0))&lt;=IF(AND(ISNUMBER(Premissas!$B$4),Premissas!$B$4&gt;=0),Premissas!$B$4,0),"Conciliado","Conferir diferença")))</f>
        <v/>
      </c>
      <c r="H38" s="16" t="n"/>
    </row>
    <row r="39" ht="22" customHeight="1">
      <c r="A39" s="12" t="n"/>
      <c r="B39" s="12" t="n"/>
      <c r="C39" s="13" t="n"/>
      <c r="D39" s="13" t="n"/>
      <c r="E39" s="14" t="n"/>
      <c r="F39" s="12" t="n"/>
      <c r="G39" s="15">
        <f>IF(OR(A39="",B39="",C39="",E39=""),"",IF(IFERROR(COUNTIFS('Extrato Bancário'!$A$5:$A$124,A39,'Extrato Bancário'!$B$5:$B$124,B39,'Extrato Bancário'!$C$5:$C$124,C39),0)=0,"Sem correspondente",IF(ABS(IFERROR(SUMIFS('Extrato Bancário'!$E$5:$E$124,'Extrato Bancário'!$A$5:$A$124,A39,'Extrato Bancário'!$B$5:$B$124,B39,'Extrato Bancário'!$C$5:$C$124,C39),0)-IFERROR(SUMIFS($E$5:$E$124,$A$5:$A$124,A39,$B$5:$B$124,B39,$C$5:$C$124,C39),0))&lt;=IF(AND(ISNUMBER(Premissas!$B$4),Premissas!$B$4&gt;=0),Premissas!$B$4,0),"Conciliado","Conferir diferença")))</f>
        <v/>
      </c>
      <c r="H39" s="16" t="n"/>
    </row>
    <row r="40" ht="22" customHeight="1">
      <c r="A40" s="12" t="n"/>
      <c r="B40" s="12" t="n"/>
      <c r="C40" s="13" t="n"/>
      <c r="D40" s="13" t="n"/>
      <c r="E40" s="14" t="n"/>
      <c r="F40" s="12" t="n"/>
      <c r="G40" s="17">
        <f>IF(OR(A40="",B40="",C40="",E40=""),"",IF(IFERROR(COUNTIFS('Extrato Bancário'!$A$5:$A$124,A40,'Extrato Bancário'!$B$5:$B$124,B40,'Extrato Bancário'!$C$5:$C$124,C40),0)=0,"Sem correspondente",IF(ABS(IFERROR(SUMIFS('Extrato Bancário'!$E$5:$E$124,'Extrato Bancário'!$A$5:$A$124,A40,'Extrato Bancário'!$B$5:$B$124,B40,'Extrato Bancário'!$C$5:$C$124,C40),0)-IFERROR(SUMIFS($E$5:$E$124,$A$5:$A$124,A40,$B$5:$B$124,B40,$C$5:$C$124,C40),0))&lt;=IF(AND(ISNUMBER(Premissas!$B$4),Premissas!$B$4&gt;=0),Premissas!$B$4,0),"Conciliado","Conferir diferença")))</f>
        <v/>
      </c>
      <c r="H40" s="16" t="n"/>
    </row>
    <row r="41" ht="22" customHeight="1">
      <c r="A41" s="12" t="n"/>
      <c r="B41" s="12" t="n"/>
      <c r="C41" s="13" t="n"/>
      <c r="D41" s="13" t="n"/>
      <c r="E41" s="14" t="n"/>
      <c r="F41" s="12" t="n"/>
      <c r="G41" s="15">
        <f>IF(OR(A41="",B41="",C41="",E41=""),"",IF(IFERROR(COUNTIFS('Extrato Bancário'!$A$5:$A$124,A41,'Extrato Bancário'!$B$5:$B$124,B41,'Extrato Bancário'!$C$5:$C$124,C41),0)=0,"Sem correspondente",IF(ABS(IFERROR(SUMIFS('Extrato Bancário'!$E$5:$E$124,'Extrato Bancário'!$A$5:$A$124,A41,'Extrato Bancário'!$B$5:$B$124,B41,'Extrato Bancário'!$C$5:$C$124,C41),0)-IFERROR(SUMIFS($E$5:$E$124,$A$5:$A$124,A41,$B$5:$B$124,B41,$C$5:$C$124,C41),0))&lt;=IF(AND(ISNUMBER(Premissas!$B$4),Premissas!$B$4&gt;=0),Premissas!$B$4,0),"Conciliado","Conferir diferença")))</f>
        <v/>
      </c>
      <c r="H41" s="16" t="n"/>
    </row>
    <row r="42" ht="22" customHeight="1">
      <c r="A42" s="12" t="n"/>
      <c r="B42" s="12" t="n"/>
      <c r="C42" s="13" t="n"/>
      <c r="D42" s="13" t="n"/>
      <c r="E42" s="14" t="n"/>
      <c r="F42" s="12" t="n"/>
      <c r="G42" s="17">
        <f>IF(OR(A42="",B42="",C42="",E42=""),"",IF(IFERROR(COUNTIFS('Extrato Bancário'!$A$5:$A$124,A42,'Extrato Bancário'!$B$5:$B$124,B42,'Extrato Bancário'!$C$5:$C$124,C42),0)=0,"Sem correspondente",IF(ABS(IFERROR(SUMIFS('Extrato Bancário'!$E$5:$E$124,'Extrato Bancário'!$A$5:$A$124,A42,'Extrato Bancário'!$B$5:$B$124,B42,'Extrato Bancário'!$C$5:$C$124,C42),0)-IFERROR(SUMIFS($E$5:$E$124,$A$5:$A$124,A42,$B$5:$B$124,B42,$C$5:$C$124,C42),0))&lt;=IF(AND(ISNUMBER(Premissas!$B$4),Premissas!$B$4&gt;=0),Premissas!$B$4,0),"Conciliado","Conferir diferença")))</f>
        <v/>
      </c>
      <c r="H42" s="16" t="n"/>
    </row>
    <row r="43" ht="22" customHeight="1">
      <c r="A43" s="12" t="n"/>
      <c r="B43" s="12" t="n"/>
      <c r="C43" s="13" t="n"/>
      <c r="D43" s="13" t="n"/>
      <c r="E43" s="14" t="n"/>
      <c r="F43" s="12" t="n"/>
      <c r="G43" s="15">
        <f>IF(OR(A43="",B43="",C43="",E43=""),"",IF(IFERROR(COUNTIFS('Extrato Bancário'!$A$5:$A$124,A43,'Extrato Bancário'!$B$5:$B$124,B43,'Extrato Bancário'!$C$5:$C$124,C43),0)=0,"Sem correspondente",IF(ABS(IFERROR(SUMIFS('Extrato Bancário'!$E$5:$E$124,'Extrato Bancário'!$A$5:$A$124,A43,'Extrato Bancário'!$B$5:$B$124,B43,'Extrato Bancário'!$C$5:$C$124,C43),0)-IFERROR(SUMIFS($E$5:$E$124,$A$5:$A$124,A43,$B$5:$B$124,B43,$C$5:$C$124,C43),0))&lt;=IF(AND(ISNUMBER(Premissas!$B$4),Premissas!$B$4&gt;=0),Premissas!$B$4,0),"Conciliado","Conferir diferença")))</f>
        <v/>
      </c>
      <c r="H43" s="16" t="n"/>
    </row>
    <row r="44" ht="22" customHeight="1">
      <c r="A44" s="12" t="n"/>
      <c r="B44" s="12" t="n"/>
      <c r="C44" s="13" t="n"/>
      <c r="D44" s="13" t="n"/>
      <c r="E44" s="14" t="n"/>
      <c r="F44" s="12" t="n"/>
      <c r="G44" s="17">
        <f>IF(OR(A44="",B44="",C44="",E44=""),"",IF(IFERROR(COUNTIFS('Extrato Bancário'!$A$5:$A$124,A44,'Extrato Bancário'!$B$5:$B$124,B44,'Extrato Bancário'!$C$5:$C$124,C44),0)=0,"Sem correspondente",IF(ABS(IFERROR(SUMIFS('Extrato Bancário'!$E$5:$E$124,'Extrato Bancário'!$A$5:$A$124,A44,'Extrato Bancário'!$B$5:$B$124,B44,'Extrato Bancário'!$C$5:$C$124,C44),0)-IFERROR(SUMIFS($E$5:$E$124,$A$5:$A$124,A44,$B$5:$B$124,B44,$C$5:$C$124,C44),0))&lt;=IF(AND(ISNUMBER(Premissas!$B$4),Premissas!$B$4&gt;=0),Premissas!$B$4,0),"Conciliado","Conferir diferença")))</f>
        <v/>
      </c>
      <c r="H44" s="16" t="n"/>
    </row>
    <row r="45" ht="22" customHeight="1">
      <c r="A45" s="12" t="n"/>
      <c r="B45" s="12" t="n"/>
      <c r="C45" s="13" t="n"/>
      <c r="D45" s="13" t="n"/>
      <c r="E45" s="14" t="n"/>
      <c r="F45" s="12" t="n"/>
      <c r="G45" s="15">
        <f>IF(OR(A45="",B45="",C45="",E45=""),"",IF(IFERROR(COUNTIFS('Extrato Bancário'!$A$5:$A$124,A45,'Extrato Bancário'!$B$5:$B$124,B45,'Extrato Bancário'!$C$5:$C$124,C45),0)=0,"Sem correspondente",IF(ABS(IFERROR(SUMIFS('Extrato Bancário'!$E$5:$E$124,'Extrato Bancário'!$A$5:$A$124,A45,'Extrato Bancário'!$B$5:$B$124,B45,'Extrato Bancário'!$C$5:$C$124,C45),0)-IFERROR(SUMIFS($E$5:$E$124,$A$5:$A$124,A45,$B$5:$B$124,B45,$C$5:$C$124,C45),0))&lt;=IF(AND(ISNUMBER(Premissas!$B$4),Premissas!$B$4&gt;=0),Premissas!$B$4,0),"Conciliado","Conferir diferença")))</f>
        <v/>
      </c>
      <c r="H45" s="16" t="n"/>
    </row>
    <row r="46" ht="22" customHeight="1">
      <c r="A46" s="12" t="n"/>
      <c r="B46" s="12" t="n"/>
      <c r="C46" s="13" t="n"/>
      <c r="D46" s="13" t="n"/>
      <c r="E46" s="14" t="n"/>
      <c r="F46" s="12" t="n"/>
      <c r="G46" s="17">
        <f>IF(OR(A46="",B46="",C46="",E46=""),"",IF(IFERROR(COUNTIFS('Extrato Bancário'!$A$5:$A$124,A46,'Extrato Bancário'!$B$5:$B$124,B46,'Extrato Bancário'!$C$5:$C$124,C46),0)=0,"Sem correspondente",IF(ABS(IFERROR(SUMIFS('Extrato Bancário'!$E$5:$E$124,'Extrato Bancário'!$A$5:$A$124,A46,'Extrato Bancário'!$B$5:$B$124,B46,'Extrato Bancário'!$C$5:$C$124,C46),0)-IFERROR(SUMIFS($E$5:$E$124,$A$5:$A$124,A46,$B$5:$B$124,B46,$C$5:$C$124,C46),0))&lt;=IF(AND(ISNUMBER(Premissas!$B$4),Premissas!$B$4&gt;=0),Premissas!$B$4,0),"Conciliado","Conferir diferença")))</f>
        <v/>
      </c>
      <c r="H46" s="16" t="n"/>
    </row>
    <row r="47" ht="22" customHeight="1">
      <c r="A47" s="12" t="n"/>
      <c r="B47" s="12" t="n"/>
      <c r="C47" s="13" t="n"/>
      <c r="D47" s="13" t="n"/>
      <c r="E47" s="14" t="n"/>
      <c r="F47" s="12" t="n"/>
      <c r="G47" s="15">
        <f>IF(OR(A47="",B47="",C47="",E47=""),"",IF(IFERROR(COUNTIFS('Extrato Bancário'!$A$5:$A$124,A47,'Extrato Bancário'!$B$5:$B$124,B47,'Extrato Bancário'!$C$5:$C$124,C47),0)=0,"Sem correspondente",IF(ABS(IFERROR(SUMIFS('Extrato Bancário'!$E$5:$E$124,'Extrato Bancário'!$A$5:$A$124,A47,'Extrato Bancário'!$B$5:$B$124,B47,'Extrato Bancário'!$C$5:$C$124,C47),0)-IFERROR(SUMIFS($E$5:$E$124,$A$5:$A$124,A47,$B$5:$B$124,B47,$C$5:$C$124,C47),0))&lt;=IF(AND(ISNUMBER(Premissas!$B$4),Premissas!$B$4&gt;=0),Premissas!$B$4,0),"Conciliado","Conferir diferença")))</f>
        <v/>
      </c>
      <c r="H47" s="16" t="n"/>
    </row>
    <row r="48" ht="22" customHeight="1">
      <c r="A48" s="12" t="n"/>
      <c r="B48" s="12" t="n"/>
      <c r="C48" s="13" t="n"/>
      <c r="D48" s="13" t="n"/>
      <c r="E48" s="14" t="n"/>
      <c r="F48" s="12" t="n"/>
      <c r="G48" s="17">
        <f>IF(OR(A48="",B48="",C48="",E48=""),"",IF(IFERROR(COUNTIFS('Extrato Bancário'!$A$5:$A$124,A48,'Extrato Bancário'!$B$5:$B$124,B48,'Extrato Bancário'!$C$5:$C$124,C48),0)=0,"Sem correspondente",IF(ABS(IFERROR(SUMIFS('Extrato Bancário'!$E$5:$E$124,'Extrato Bancário'!$A$5:$A$124,A48,'Extrato Bancário'!$B$5:$B$124,B48,'Extrato Bancário'!$C$5:$C$124,C48),0)-IFERROR(SUMIFS($E$5:$E$124,$A$5:$A$124,A48,$B$5:$B$124,B48,$C$5:$C$124,C48),0))&lt;=IF(AND(ISNUMBER(Premissas!$B$4),Premissas!$B$4&gt;=0),Premissas!$B$4,0),"Conciliado","Conferir diferença")))</f>
        <v/>
      </c>
      <c r="H48" s="16" t="n"/>
    </row>
    <row r="49" ht="22" customHeight="1">
      <c r="A49" s="12" t="n"/>
      <c r="B49" s="12" t="n"/>
      <c r="C49" s="13" t="n"/>
      <c r="D49" s="13" t="n"/>
      <c r="E49" s="14" t="n"/>
      <c r="F49" s="12" t="n"/>
      <c r="G49" s="15">
        <f>IF(OR(A49="",B49="",C49="",E49=""),"",IF(IFERROR(COUNTIFS('Extrato Bancário'!$A$5:$A$124,A49,'Extrato Bancário'!$B$5:$B$124,B49,'Extrato Bancário'!$C$5:$C$124,C49),0)=0,"Sem correspondente",IF(ABS(IFERROR(SUMIFS('Extrato Bancário'!$E$5:$E$124,'Extrato Bancário'!$A$5:$A$124,A49,'Extrato Bancário'!$B$5:$B$124,B49,'Extrato Bancário'!$C$5:$C$124,C49),0)-IFERROR(SUMIFS($E$5:$E$124,$A$5:$A$124,A49,$B$5:$B$124,B49,$C$5:$C$124,C49),0))&lt;=IF(AND(ISNUMBER(Premissas!$B$4),Premissas!$B$4&gt;=0),Premissas!$B$4,0),"Conciliado","Conferir diferença")))</f>
        <v/>
      </c>
      <c r="H49" s="16" t="n"/>
    </row>
    <row r="50" ht="22" customHeight="1">
      <c r="A50" s="12" t="n"/>
      <c r="B50" s="12" t="n"/>
      <c r="C50" s="13" t="n"/>
      <c r="D50" s="13" t="n"/>
      <c r="E50" s="14" t="n"/>
      <c r="F50" s="12" t="n"/>
      <c r="G50" s="17">
        <f>IF(OR(A50="",B50="",C50="",E50=""),"",IF(IFERROR(COUNTIFS('Extrato Bancário'!$A$5:$A$124,A50,'Extrato Bancário'!$B$5:$B$124,B50,'Extrato Bancário'!$C$5:$C$124,C50),0)=0,"Sem correspondente",IF(ABS(IFERROR(SUMIFS('Extrato Bancário'!$E$5:$E$124,'Extrato Bancário'!$A$5:$A$124,A50,'Extrato Bancário'!$B$5:$B$124,B50,'Extrato Bancário'!$C$5:$C$124,C50),0)-IFERROR(SUMIFS($E$5:$E$124,$A$5:$A$124,A50,$B$5:$B$124,B50,$C$5:$C$124,C50),0))&lt;=IF(AND(ISNUMBER(Premissas!$B$4),Premissas!$B$4&gt;=0),Premissas!$B$4,0),"Conciliado","Conferir diferença")))</f>
        <v/>
      </c>
      <c r="H50" s="16" t="n"/>
    </row>
    <row r="51" ht="22" customHeight="1">
      <c r="A51" s="12" t="n"/>
      <c r="B51" s="12" t="n"/>
      <c r="C51" s="13" t="n"/>
      <c r="D51" s="13" t="n"/>
      <c r="E51" s="14" t="n"/>
      <c r="F51" s="12" t="n"/>
      <c r="G51" s="15">
        <f>IF(OR(A51="",B51="",C51="",E51=""),"",IF(IFERROR(COUNTIFS('Extrato Bancário'!$A$5:$A$124,A51,'Extrato Bancário'!$B$5:$B$124,B51,'Extrato Bancário'!$C$5:$C$124,C51),0)=0,"Sem correspondente",IF(ABS(IFERROR(SUMIFS('Extrato Bancário'!$E$5:$E$124,'Extrato Bancário'!$A$5:$A$124,A51,'Extrato Bancário'!$B$5:$B$124,B51,'Extrato Bancário'!$C$5:$C$124,C51),0)-IFERROR(SUMIFS($E$5:$E$124,$A$5:$A$124,A51,$B$5:$B$124,B51,$C$5:$C$124,C51),0))&lt;=IF(AND(ISNUMBER(Premissas!$B$4),Premissas!$B$4&gt;=0),Premissas!$B$4,0),"Conciliado","Conferir diferença")))</f>
        <v/>
      </c>
      <c r="H51" s="16" t="n"/>
    </row>
    <row r="52" ht="22" customHeight="1">
      <c r="A52" s="12" t="n"/>
      <c r="B52" s="12" t="n"/>
      <c r="C52" s="13" t="n"/>
      <c r="D52" s="13" t="n"/>
      <c r="E52" s="14" t="n"/>
      <c r="F52" s="12" t="n"/>
      <c r="G52" s="17">
        <f>IF(OR(A52="",B52="",C52="",E52=""),"",IF(IFERROR(COUNTIFS('Extrato Bancário'!$A$5:$A$124,A52,'Extrato Bancário'!$B$5:$B$124,B52,'Extrato Bancário'!$C$5:$C$124,C52),0)=0,"Sem correspondente",IF(ABS(IFERROR(SUMIFS('Extrato Bancário'!$E$5:$E$124,'Extrato Bancário'!$A$5:$A$124,A52,'Extrato Bancário'!$B$5:$B$124,B52,'Extrato Bancário'!$C$5:$C$124,C52),0)-IFERROR(SUMIFS($E$5:$E$124,$A$5:$A$124,A52,$B$5:$B$124,B52,$C$5:$C$124,C52),0))&lt;=IF(AND(ISNUMBER(Premissas!$B$4),Premissas!$B$4&gt;=0),Premissas!$B$4,0),"Conciliado","Conferir diferença")))</f>
        <v/>
      </c>
      <c r="H52" s="16" t="n"/>
    </row>
    <row r="53" ht="22" customHeight="1">
      <c r="A53" s="12" t="n"/>
      <c r="B53" s="12" t="n"/>
      <c r="C53" s="13" t="n"/>
      <c r="D53" s="13" t="n"/>
      <c r="E53" s="14" t="n"/>
      <c r="F53" s="12" t="n"/>
      <c r="G53" s="15">
        <f>IF(OR(A53="",B53="",C53="",E53=""),"",IF(IFERROR(COUNTIFS('Extrato Bancário'!$A$5:$A$124,A53,'Extrato Bancário'!$B$5:$B$124,B53,'Extrato Bancário'!$C$5:$C$124,C53),0)=0,"Sem correspondente",IF(ABS(IFERROR(SUMIFS('Extrato Bancário'!$E$5:$E$124,'Extrato Bancário'!$A$5:$A$124,A53,'Extrato Bancário'!$B$5:$B$124,B53,'Extrato Bancário'!$C$5:$C$124,C53),0)-IFERROR(SUMIFS($E$5:$E$124,$A$5:$A$124,A53,$B$5:$B$124,B53,$C$5:$C$124,C53),0))&lt;=IF(AND(ISNUMBER(Premissas!$B$4),Premissas!$B$4&gt;=0),Premissas!$B$4,0),"Conciliado","Conferir diferença")))</f>
        <v/>
      </c>
      <c r="H53" s="16" t="n"/>
    </row>
    <row r="54" ht="22" customHeight="1">
      <c r="A54" s="12" t="n"/>
      <c r="B54" s="12" t="n"/>
      <c r="C54" s="13" t="n"/>
      <c r="D54" s="13" t="n"/>
      <c r="E54" s="14" t="n"/>
      <c r="F54" s="12" t="n"/>
      <c r="G54" s="17">
        <f>IF(OR(A54="",B54="",C54="",E54=""),"",IF(IFERROR(COUNTIFS('Extrato Bancário'!$A$5:$A$124,A54,'Extrato Bancário'!$B$5:$B$124,B54,'Extrato Bancário'!$C$5:$C$124,C54),0)=0,"Sem correspondente",IF(ABS(IFERROR(SUMIFS('Extrato Bancário'!$E$5:$E$124,'Extrato Bancário'!$A$5:$A$124,A54,'Extrato Bancário'!$B$5:$B$124,B54,'Extrato Bancário'!$C$5:$C$124,C54),0)-IFERROR(SUMIFS($E$5:$E$124,$A$5:$A$124,A54,$B$5:$B$124,B54,$C$5:$C$124,C54),0))&lt;=IF(AND(ISNUMBER(Premissas!$B$4),Premissas!$B$4&gt;=0),Premissas!$B$4,0),"Conciliado","Conferir diferença")))</f>
        <v/>
      </c>
      <c r="H54" s="16" t="n"/>
    </row>
    <row r="55" ht="22" customHeight="1">
      <c r="A55" s="12" t="n"/>
      <c r="B55" s="12" t="n"/>
      <c r="C55" s="13" t="n"/>
      <c r="D55" s="13" t="n"/>
      <c r="E55" s="14" t="n"/>
      <c r="F55" s="12" t="n"/>
      <c r="G55" s="15">
        <f>IF(OR(A55="",B55="",C55="",E55=""),"",IF(IFERROR(COUNTIFS('Extrato Bancário'!$A$5:$A$124,A55,'Extrato Bancário'!$B$5:$B$124,B55,'Extrato Bancário'!$C$5:$C$124,C55),0)=0,"Sem correspondente",IF(ABS(IFERROR(SUMIFS('Extrato Bancário'!$E$5:$E$124,'Extrato Bancário'!$A$5:$A$124,A55,'Extrato Bancário'!$B$5:$B$124,B55,'Extrato Bancário'!$C$5:$C$124,C55),0)-IFERROR(SUMIFS($E$5:$E$124,$A$5:$A$124,A55,$B$5:$B$124,B55,$C$5:$C$124,C55),0))&lt;=IF(AND(ISNUMBER(Premissas!$B$4),Premissas!$B$4&gt;=0),Premissas!$B$4,0),"Conciliado","Conferir diferença")))</f>
        <v/>
      </c>
      <c r="H55" s="16" t="n"/>
    </row>
    <row r="56" ht="22" customHeight="1">
      <c r="A56" s="12" t="n"/>
      <c r="B56" s="12" t="n"/>
      <c r="C56" s="13" t="n"/>
      <c r="D56" s="13" t="n"/>
      <c r="E56" s="14" t="n"/>
      <c r="F56" s="12" t="n"/>
      <c r="G56" s="17">
        <f>IF(OR(A56="",B56="",C56="",E56=""),"",IF(IFERROR(COUNTIFS('Extrato Bancário'!$A$5:$A$124,A56,'Extrato Bancário'!$B$5:$B$124,B56,'Extrato Bancário'!$C$5:$C$124,C56),0)=0,"Sem correspondente",IF(ABS(IFERROR(SUMIFS('Extrato Bancário'!$E$5:$E$124,'Extrato Bancário'!$A$5:$A$124,A56,'Extrato Bancário'!$B$5:$B$124,B56,'Extrato Bancário'!$C$5:$C$124,C56),0)-IFERROR(SUMIFS($E$5:$E$124,$A$5:$A$124,A56,$B$5:$B$124,B56,$C$5:$C$124,C56),0))&lt;=IF(AND(ISNUMBER(Premissas!$B$4),Premissas!$B$4&gt;=0),Premissas!$B$4,0),"Conciliado","Conferir diferença")))</f>
        <v/>
      </c>
      <c r="H56" s="16" t="n"/>
    </row>
    <row r="57" ht="22" customHeight="1">
      <c r="A57" s="12" t="n"/>
      <c r="B57" s="12" t="n"/>
      <c r="C57" s="13" t="n"/>
      <c r="D57" s="13" t="n"/>
      <c r="E57" s="14" t="n"/>
      <c r="F57" s="12" t="n"/>
      <c r="G57" s="15">
        <f>IF(OR(A57="",B57="",C57="",E57=""),"",IF(IFERROR(COUNTIFS('Extrato Bancário'!$A$5:$A$124,A57,'Extrato Bancário'!$B$5:$B$124,B57,'Extrato Bancário'!$C$5:$C$124,C57),0)=0,"Sem correspondente",IF(ABS(IFERROR(SUMIFS('Extrato Bancário'!$E$5:$E$124,'Extrato Bancário'!$A$5:$A$124,A57,'Extrato Bancário'!$B$5:$B$124,B57,'Extrato Bancário'!$C$5:$C$124,C57),0)-IFERROR(SUMIFS($E$5:$E$124,$A$5:$A$124,A57,$B$5:$B$124,B57,$C$5:$C$124,C57),0))&lt;=IF(AND(ISNUMBER(Premissas!$B$4),Premissas!$B$4&gt;=0),Premissas!$B$4,0),"Conciliado","Conferir diferença")))</f>
        <v/>
      </c>
      <c r="H57" s="16" t="n"/>
    </row>
    <row r="58" ht="22" customHeight="1">
      <c r="A58" s="12" t="n"/>
      <c r="B58" s="12" t="n"/>
      <c r="C58" s="13" t="n"/>
      <c r="D58" s="13" t="n"/>
      <c r="E58" s="14" t="n"/>
      <c r="F58" s="12" t="n"/>
      <c r="G58" s="17">
        <f>IF(OR(A58="",B58="",C58="",E58=""),"",IF(IFERROR(COUNTIFS('Extrato Bancário'!$A$5:$A$124,A58,'Extrato Bancário'!$B$5:$B$124,B58,'Extrato Bancário'!$C$5:$C$124,C58),0)=0,"Sem correspondente",IF(ABS(IFERROR(SUMIFS('Extrato Bancário'!$E$5:$E$124,'Extrato Bancário'!$A$5:$A$124,A58,'Extrato Bancário'!$B$5:$B$124,B58,'Extrato Bancário'!$C$5:$C$124,C58),0)-IFERROR(SUMIFS($E$5:$E$124,$A$5:$A$124,A58,$B$5:$B$124,B58,$C$5:$C$124,C58),0))&lt;=IF(AND(ISNUMBER(Premissas!$B$4),Premissas!$B$4&gt;=0),Premissas!$B$4,0),"Conciliado","Conferir diferença")))</f>
        <v/>
      </c>
      <c r="H58" s="16" t="n"/>
    </row>
    <row r="59" ht="22" customHeight="1">
      <c r="A59" s="12" t="n"/>
      <c r="B59" s="12" t="n"/>
      <c r="C59" s="13" t="n"/>
      <c r="D59" s="13" t="n"/>
      <c r="E59" s="14" t="n"/>
      <c r="F59" s="12" t="n"/>
      <c r="G59" s="15">
        <f>IF(OR(A59="",B59="",C59="",E59=""),"",IF(IFERROR(COUNTIFS('Extrato Bancário'!$A$5:$A$124,A59,'Extrato Bancário'!$B$5:$B$124,B59,'Extrato Bancário'!$C$5:$C$124,C59),0)=0,"Sem correspondente",IF(ABS(IFERROR(SUMIFS('Extrato Bancário'!$E$5:$E$124,'Extrato Bancário'!$A$5:$A$124,A59,'Extrato Bancário'!$B$5:$B$124,B59,'Extrato Bancário'!$C$5:$C$124,C59),0)-IFERROR(SUMIFS($E$5:$E$124,$A$5:$A$124,A59,$B$5:$B$124,B59,$C$5:$C$124,C59),0))&lt;=IF(AND(ISNUMBER(Premissas!$B$4),Premissas!$B$4&gt;=0),Premissas!$B$4,0),"Conciliado","Conferir diferença")))</f>
        <v/>
      </c>
      <c r="H59" s="16" t="n"/>
    </row>
    <row r="60" ht="22" customHeight="1">
      <c r="A60" s="12" t="n"/>
      <c r="B60" s="12" t="n"/>
      <c r="C60" s="13" t="n"/>
      <c r="D60" s="13" t="n"/>
      <c r="E60" s="14" t="n"/>
      <c r="F60" s="12" t="n"/>
      <c r="G60" s="17">
        <f>IF(OR(A60="",B60="",C60="",E60=""),"",IF(IFERROR(COUNTIFS('Extrato Bancário'!$A$5:$A$124,A60,'Extrato Bancário'!$B$5:$B$124,B60,'Extrato Bancário'!$C$5:$C$124,C60),0)=0,"Sem correspondente",IF(ABS(IFERROR(SUMIFS('Extrato Bancário'!$E$5:$E$124,'Extrato Bancário'!$A$5:$A$124,A60,'Extrato Bancário'!$B$5:$B$124,B60,'Extrato Bancário'!$C$5:$C$124,C60),0)-IFERROR(SUMIFS($E$5:$E$124,$A$5:$A$124,A60,$B$5:$B$124,B60,$C$5:$C$124,C60),0))&lt;=IF(AND(ISNUMBER(Premissas!$B$4),Premissas!$B$4&gt;=0),Premissas!$B$4,0),"Conciliado","Conferir diferença")))</f>
        <v/>
      </c>
      <c r="H60" s="16" t="n"/>
    </row>
    <row r="61" ht="22" customHeight="1">
      <c r="A61" s="12" t="n"/>
      <c r="B61" s="12" t="n"/>
      <c r="C61" s="13" t="n"/>
      <c r="D61" s="13" t="n"/>
      <c r="E61" s="14" t="n"/>
      <c r="F61" s="12" t="n"/>
      <c r="G61" s="15">
        <f>IF(OR(A61="",B61="",C61="",E61=""),"",IF(IFERROR(COUNTIFS('Extrato Bancário'!$A$5:$A$124,A61,'Extrato Bancário'!$B$5:$B$124,B61,'Extrato Bancário'!$C$5:$C$124,C61),0)=0,"Sem correspondente",IF(ABS(IFERROR(SUMIFS('Extrato Bancário'!$E$5:$E$124,'Extrato Bancário'!$A$5:$A$124,A61,'Extrato Bancário'!$B$5:$B$124,B61,'Extrato Bancário'!$C$5:$C$124,C61),0)-IFERROR(SUMIFS($E$5:$E$124,$A$5:$A$124,A61,$B$5:$B$124,B61,$C$5:$C$124,C61),0))&lt;=IF(AND(ISNUMBER(Premissas!$B$4),Premissas!$B$4&gt;=0),Premissas!$B$4,0),"Conciliado","Conferir diferença")))</f>
        <v/>
      </c>
      <c r="H61" s="16" t="n"/>
    </row>
    <row r="62" ht="22" customHeight="1">
      <c r="A62" s="12" t="n"/>
      <c r="B62" s="12" t="n"/>
      <c r="C62" s="13" t="n"/>
      <c r="D62" s="13" t="n"/>
      <c r="E62" s="14" t="n"/>
      <c r="F62" s="12" t="n"/>
      <c r="G62" s="17">
        <f>IF(OR(A62="",B62="",C62="",E62=""),"",IF(IFERROR(COUNTIFS('Extrato Bancário'!$A$5:$A$124,A62,'Extrato Bancário'!$B$5:$B$124,B62,'Extrato Bancário'!$C$5:$C$124,C62),0)=0,"Sem correspondente",IF(ABS(IFERROR(SUMIFS('Extrato Bancário'!$E$5:$E$124,'Extrato Bancário'!$A$5:$A$124,A62,'Extrato Bancário'!$B$5:$B$124,B62,'Extrato Bancário'!$C$5:$C$124,C62),0)-IFERROR(SUMIFS($E$5:$E$124,$A$5:$A$124,A62,$B$5:$B$124,B62,$C$5:$C$124,C62),0))&lt;=IF(AND(ISNUMBER(Premissas!$B$4),Premissas!$B$4&gt;=0),Premissas!$B$4,0),"Conciliado","Conferir diferença")))</f>
        <v/>
      </c>
      <c r="H62" s="16" t="n"/>
    </row>
    <row r="63" ht="22" customHeight="1">
      <c r="A63" s="12" t="n"/>
      <c r="B63" s="12" t="n"/>
      <c r="C63" s="13" t="n"/>
      <c r="D63" s="13" t="n"/>
      <c r="E63" s="14" t="n"/>
      <c r="F63" s="12" t="n"/>
      <c r="G63" s="15">
        <f>IF(OR(A63="",B63="",C63="",E63=""),"",IF(IFERROR(COUNTIFS('Extrato Bancário'!$A$5:$A$124,A63,'Extrato Bancário'!$B$5:$B$124,B63,'Extrato Bancário'!$C$5:$C$124,C63),0)=0,"Sem correspondente",IF(ABS(IFERROR(SUMIFS('Extrato Bancário'!$E$5:$E$124,'Extrato Bancário'!$A$5:$A$124,A63,'Extrato Bancário'!$B$5:$B$124,B63,'Extrato Bancário'!$C$5:$C$124,C63),0)-IFERROR(SUMIFS($E$5:$E$124,$A$5:$A$124,A63,$B$5:$B$124,B63,$C$5:$C$124,C63),0))&lt;=IF(AND(ISNUMBER(Premissas!$B$4),Premissas!$B$4&gt;=0),Premissas!$B$4,0),"Conciliado","Conferir diferença")))</f>
        <v/>
      </c>
      <c r="H63" s="16" t="n"/>
    </row>
    <row r="64" ht="22" customHeight="1">
      <c r="A64" s="12" t="n"/>
      <c r="B64" s="12" t="n"/>
      <c r="C64" s="13" t="n"/>
      <c r="D64" s="13" t="n"/>
      <c r="E64" s="14" t="n"/>
      <c r="F64" s="12" t="n"/>
      <c r="G64" s="17">
        <f>IF(OR(A64="",B64="",C64="",E64=""),"",IF(IFERROR(COUNTIFS('Extrato Bancário'!$A$5:$A$124,A64,'Extrato Bancário'!$B$5:$B$124,B64,'Extrato Bancário'!$C$5:$C$124,C64),0)=0,"Sem correspondente",IF(ABS(IFERROR(SUMIFS('Extrato Bancário'!$E$5:$E$124,'Extrato Bancário'!$A$5:$A$124,A64,'Extrato Bancário'!$B$5:$B$124,B64,'Extrato Bancário'!$C$5:$C$124,C64),0)-IFERROR(SUMIFS($E$5:$E$124,$A$5:$A$124,A64,$B$5:$B$124,B64,$C$5:$C$124,C64),0))&lt;=IF(AND(ISNUMBER(Premissas!$B$4),Premissas!$B$4&gt;=0),Premissas!$B$4,0),"Conciliado","Conferir diferença")))</f>
        <v/>
      </c>
      <c r="H64" s="16" t="n"/>
    </row>
    <row r="65" ht="22" customHeight="1">
      <c r="A65" s="12" t="n"/>
      <c r="B65" s="12" t="n"/>
      <c r="C65" s="13" t="n"/>
      <c r="D65" s="13" t="n"/>
      <c r="E65" s="14" t="n"/>
      <c r="F65" s="12" t="n"/>
      <c r="G65" s="15">
        <f>IF(OR(A65="",B65="",C65="",E65=""),"",IF(IFERROR(COUNTIFS('Extrato Bancário'!$A$5:$A$124,A65,'Extrato Bancário'!$B$5:$B$124,B65,'Extrato Bancário'!$C$5:$C$124,C65),0)=0,"Sem correspondente",IF(ABS(IFERROR(SUMIFS('Extrato Bancário'!$E$5:$E$124,'Extrato Bancário'!$A$5:$A$124,A65,'Extrato Bancário'!$B$5:$B$124,B65,'Extrato Bancário'!$C$5:$C$124,C65),0)-IFERROR(SUMIFS($E$5:$E$124,$A$5:$A$124,A65,$B$5:$B$124,B65,$C$5:$C$124,C65),0))&lt;=IF(AND(ISNUMBER(Premissas!$B$4),Premissas!$B$4&gt;=0),Premissas!$B$4,0),"Conciliado","Conferir diferença")))</f>
        <v/>
      </c>
      <c r="H65" s="16" t="n"/>
    </row>
    <row r="66" ht="22" customHeight="1">
      <c r="A66" s="12" t="n"/>
      <c r="B66" s="12" t="n"/>
      <c r="C66" s="13" t="n"/>
      <c r="D66" s="13" t="n"/>
      <c r="E66" s="14" t="n"/>
      <c r="F66" s="12" t="n"/>
      <c r="G66" s="17">
        <f>IF(OR(A66="",B66="",C66="",E66=""),"",IF(IFERROR(COUNTIFS('Extrato Bancário'!$A$5:$A$124,A66,'Extrato Bancário'!$B$5:$B$124,B66,'Extrato Bancário'!$C$5:$C$124,C66),0)=0,"Sem correspondente",IF(ABS(IFERROR(SUMIFS('Extrato Bancário'!$E$5:$E$124,'Extrato Bancário'!$A$5:$A$124,A66,'Extrato Bancário'!$B$5:$B$124,B66,'Extrato Bancário'!$C$5:$C$124,C66),0)-IFERROR(SUMIFS($E$5:$E$124,$A$5:$A$124,A66,$B$5:$B$124,B66,$C$5:$C$124,C66),0))&lt;=IF(AND(ISNUMBER(Premissas!$B$4),Premissas!$B$4&gt;=0),Premissas!$B$4,0),"Conciliado","Conferir diferença")))</f>
        <v/>
      </c>
      <c r="H66" s="16" t="n"/>
    </row>
    <row r="67" ht="22" customHeight="1">
      <c r="A67" s="12" t="n"/>
      <c r="B67" s="12" t="n"/>
      <c r="C67" s="13" t="n"/>
      <c r="D67" s="13" t="n"/>
      <c r="E67" s="14" t="n"/>
      <c r="F67" s="12" t="n"/>
      <c r="G67" s="15">
        <f>IF(OR(A67="",B67="",C67="",E67=""),"",IF(IFERROR(COUNTIFS('Extrato Bancário'!$A$5:$A$124,A67,'Extrato Bancário'!$B$5:$B$124,B67,'Extrato Bancário'!$C$5:$C$124,C67),0)=0,"Sem correspondente",IF(ABS(IFERROR(SUMIFS('Extrato Bancário'!$E$5:$E$124,'Extrato Bancário'!$A$5:$A$124,A67,'Extrato Bancário'!$B$5:$B$124,B67,'Extrato Bancário'!$C$5:$C$124,C67),0)-IFERROR(SUMIFS($E$5:$E$124,$A$5:$A$124,A67,$B$5:$B$124,B67,$C$5:$C$124,C67),0))&lt;=IF(AND(ISNUMBER(Premissas!$B$4),Premissas!$B$4&gt;=0),Premissas!$B$4,0),"Conciliado","Conferir diferença")))</f>
        <v/>
      </c>
      <c r="H67" s="16" t="n"/>
    </row>
    <row r="68" ht="22" customHeight="1">
      <c r="A68" s="12" t="n"/>
      <c r="B68" s="12" t="n"/>
      <c r="C68" s="13" t="n"/>
      <c r="D68" s="13" t="n"/>
      <c r="E68" s="14" t="n"/>
      <c r="F68" s="12" t="n"/>
      <c r="G68" s="17">
        <f>IF(OR(A68="",B68="",C68="",E68=""),"",IF(IFERROR(COUNTIFS('Extrato Bancário'!$A$5:$A$124,A68,'Extrato Bancário'!$B$5:$B$124,B68,'Extrato Bancário'!$C$5:$C$124,C68),0)=0,"Sem correspondente",IF(ABS(IFERROR(SUMIFS('Extrato Bancário'!$E$5:$E$124,'Extrato Bancário'!$A$5:$A$124,A68,'Extrato Bancário'!$B$5:$B$124,B68,'Extrato Bancário'!$C$5:$C$124,C68),0)-IFERROR(SUMIFS($E$5:$E$124,$A$5:$A$124,A68,$B$5:$B$124,B68,$C$5:$C$124,C68),0))&lt;=IF(AND(ISNUMBER(Premissas!$B$4),Premissas!$B$4&gt;=0),Premissas!$B$4,0),"Conciliado","Conferir diferença")))</f>
        <v/>
      </c>
      <c r="H68" s="16" t="n"/>
    </row>
    <row r="69" ht="22" customHeight="1">
      <c r="A69" s="12" t="n"/>
      <c r="B69" s="12" t="n"/>
      <c r="C69" s="13" t="n"/>
      <c r="D69" s="13" t="n"/>
      <c r="E69" s="14" t="n"/>
      <c r="F69" s="12" t="n"/>
      <c r="G69" s="15">
        <f>IF(OR(A69="",B69="",C69="",E69=""),"",IF(IFERROR(COUNTIFS('Extrato Bancário'!$A$5:$A$124,A69,'Extrato Bancário'!$B$5:$B$124,B69,'Extrato Bancário'!$C$5:$C$124,C69),0)=0,"Sem correspondente",IF(ABS(IFERROR(SUMIFS('Extrato Bancário'!$E$5:$E$124,'Extrato Bancário'!$A$5:$A$124,A69,'Extrato Bancário'!$B$5:$B$124,B69,'Extrato Bancário'!$C$5:$C$124,C69),0)-IFERROR(SUMIFS($E$5:$E$124,$A$5:$A$124,A69,$B$5:$B$124,B69,$C$5:$C$124,C69),0))&lt;=IF(AND(ISNUMBER(Premissas!$B$4),Premissas!$B$4&gt;=0),Premissas!$B$4,0),"Conciliado","Conferir diferença")))</f>
        <v/>
      </c>
      <c r="H69" s="16" t="n"/>
    </row>
    <row r="70" ht="22" customHeight="1">
      <c r="A70" s="12" t="n"/>
      <c r="B70" s="12" t="n"/>
      <c r="C70" s="13" t="n"/>
      <c r="D70" s="13" t="n"/>
      <c r="E70" s="14" t="n"/>
      <c r="F70" s="12" t="n"/>
      <c r="G70" s="17">
        <f>IF(OR(A70="",B70="",C70="",E70=""),"",IF(IFERROR(COUNTIFS('Extrato Bancário'!$A$5:$A$124,A70,'Extrato Bancário'!$B$5:$B$124,B70,'Extrato Bancário'!$C$5:$C$124,C70),0)=0,"Sem correspondente",IF(ABS(IFERROR(SUMIFS('Extrato Bancário'!$E$5:$E$124,'Extrato Bancário'!$A$5:$A$124,A70,'Extrato Bancário'!$B$5:$B$124,B70,'Extrato Bancário'!$C$5:$C$124,C70),0)-IFERROR(SUMIFS($E$5:$E$124,$A$5:$A$124,A70,$B$5:$B$124,B70,$C$5:$C$124,C70),0))&lt;=IF(AND(ISNUMBER(Premissas!$B$4),Premissas!$B$4&gt;=0),Premissas!$B$4,0),"Conciliado","Conferir diferença")))</f>
        <v/>
      </c>
      <c r="H70" s="16" t="n"/>
    </row>
    <row r="71" ht="22" customHeight="1">
      <c r="A71" s="12" t="n"/>
      <c r="B71" s="12" t="n"/>
      <c r="C71" s="13" t="n"/>
      <c r="D71" s="13" t="n"/>
      <c r="E71" s="14" t="n"/>
      <c r="F71" s="12" t="n"/>
      <c r="G71" s="15">
        <f>IF(OR(A71="",B71="",C71="",E71=""),"",IF(IFERROR(COUNTIFS('Extrato Bancário'!$A$5:$A$124,A71,'Extrato Bancário'!$B$5:$B$124,B71,'Extrato Bancário'!$C$5:$C$124,C71),0)=0,"Sem correspondente",IF(ABS(IFERROR(SUMIFS('Extrato Bancário'!$E$5:$E$124,'Extrato Bancário'!$A$5:$A$124,A71,'Extrato Bancário'!$B$5:$B$124,B71,'Extrato Bancário'!$C$5:$C$124,C71),0)-IFERROR(SUMIFS($E$5:$E$124,$A$5:$A$124,A71,$B$5:$B$124,B71,$C$5:$C$124,C71),0))&lt;=IF(AND(ISNUMBER(Premissas!$B$4),Premissas!$B$4&gt;=0),Premissas!$B$4,0),"Conciliado","Conferir diferença")))</f>
        <v/>
      </c>
      <c r="H71" s="16" t="n"/>
    </row>
    <row r="72" ht="22" customHeight="1">
      <c r="A72" s="12" t="n"/>
      <c r="B72" s="12" t="n"/>
      <c r="C72" s="13" t="n"/>
      <c r="D72" s="13" t="n"/>
      <c r="E72" s="14" t="n"/>
      <c r="F72" s="12" t="n"/>
      <c r="G72" s="17">
        <f>IF(OR(A72="",B72="",C72="",E72=""),"",IF(IFERROR(COUNTIFS('Extrato Bancário'!$A$5:$A$124,A72,'Extrato Bancário'!$B$5:$B$124,B72,'Extrato Bancário'!$C$5:$C$124,C72),0)=0,"Sem correspondente",IF(ABS(IFERROR(SUMIFS('Extrato Bancário'!$E$5:$E$124,'Extrato Bancário'!$A$5:$A$124,A72,'Extrato Bancário'!$B$5:$B$124,B72,'Extrato Bancário'!$C$5:$C$124,C72),0)-IFERROR(SUMIFS($E$5:$E$124,$A$5:$A$124,A72,$B$5:$B$124,B72,$C$5:$C$124,C72),0))&lt;=IF(AND(ISNUMBER(Premissas!$B$4),Premissas!$B$4&gt;=0),Premissas!$B$4,0),"Conciliado","Conferir diferença")))</f>
        <v/>
      </c>
      <c r="H72" s="16" t="n"/>
    </row>
    <row r="73" ht="22" customHeight="1">
      <c r="A73" s="12" t="n"/>
      <c r="B73" s="12" t="n"/>
      <c r="C73" s="13" t="n"/>
      <c r="D73" s="13" t="n"/>
      <c r="E73" s="14" t="n"/>
      <c r="F73" s="12" t="n"/>
      <c r="G73" s="15">
        <f>IF(OR(A73="",B73="",C73="",E73=""),"",IF(IFERROR(COUNTIFS('Extrato Bancário'!$A$5:$A$124,A73,'Extrato Bancário'!$B$5:$B$124,B73,'Extrato Bancário'!$C$5:$C$124,C73),0)=0,"Sem correspondente",IF(ABS(IFERROR(SUMIFS('Extrato Bancário'!$E$5:$E$124,'Extrato Bancário'!$A$5:$A$124,A73,'Extrato Bancário'!$B$5:$B$124,B73,'Extrato Bancário'!$C$5:$C$124,C73),0)-IFERROR(SUMIFS($E$5:$E$124,$A$5:$A$124,A73,$B$5:$B$124,B73,$C$5:$C$124,C73),0))&lt;=IF(AND(ISNUMBER(Premissas!$B$4),Premissas!$B$4&gt;=0),Premissas!$B$4,0),"Conciliado","Conferir diferença")))</f>
        <v/>
      </c>
      <c r="H73" s="16" t="n"/>
    </row>
    <row r="74" ht="22" customHeight="1">
      <c r="A74" s="12" t="n"/>
      <c r="B74" s="12" t="n"/>
      <c r="C74" s="13" t="n"/>
      <c r="D74" s="13" t="n"/>
      <c r="E74" s="14" t="n"/>
      <c r="F74" s="12" t="n"/>
      <c r="G74" s="17">
        <f>IF(OR(A74="",B74="",C74="",E74=""),"",IF(IFERROR(COUNTIFS('Extrato Bancário'!$A$5:$A$124,A74,'Extrato Bancário'!$B$5:$B$124,B74,'Extrato Bancário'!$C$5:$C$124,C74),0)=0,"Sem correspondente",IF(ABS(IFERROR(SUMIFS('Extrato Bancário'!$E$5:$E$124,'Extrato Bancário'!$A$5:$A$124,A74,'Extrato Bancário'!$B$5:$B$124,B74,'Extrato Bancário'!$C$5:$C$124,C74),0)-IFERROR(SUMIFS($E$5:$E$124,$A$5:$A$124,A74,$B$5:$B$124,B74,$C$5:$C$124,C74),0))&lt;=IF(AND(ISNUMBER(Premissas!$B$4),Premissas!$B$4&gt;=0),Premissas!$B$4,0),"Conciliado","Conferir diferença")))</f>
        <v/>
      </c>
      <c r="H74" s="16" t="n"/>
    </row>
    <row r="75" ht="22" customHeight="1">
      <c r="A75" s="12" t="n"/>
      <c r="B75" s="12" t="n"/>
      <c r="C75" s="13" t="n"/>
      <c r="D75" s="13" t="n"/>
      <c r="E75" s="14" t="n"/>
      <c r="F75" s="12" t="n"/>
      <c r="G75" s="15">
        <f>IF(OR(A75="",B75="",C75="",E75=""),"",IF(IFERROR(COUNTIFS('Extrato Bancário'!$A$5:$A$124,A75,'Extrato Bancário'!$B$5:$B$124,B75,'Extrato Bancário'!$C$5:$C$124,C75),0)=0,"Sem correspondente",IF(ABS(IFERROR(SUMIFS('Extrato Bancário'!$E$5:$E$124,'Extrato Bancário'!$A$5:$A$124,A75,'Extrato Bancário'!$B$5:$B$124,B75,'Extrato Bancário'!$C$5:$C$124,C75),0)-IFERROR(SUMIFS($E$5:$E$124,$A$5:$A$124,A75,$B$5:$B$124,B75,$C$5:$C$124,C75),0))&lt;=IF(AND(ISNUMBER(Premissas!$B$4),Premissas!$B$4&gt;=0),Premissas!$B$4,0),"Conciliado","Conferir diferença")))</f>
        <v/>
      </c>
      <c r="H75" s="16" t="n"/>
    </row>
    <row r="76" ht="22" customHeight="1">
      <c r="A76" s="12" t="n"/>
      <c r="B76" s="12" t="n"/>
      <c r="C76" s="13" t="n"/>
      <c r="D76" s="13" t="n"/>
      <c r="E76" s="14" t="n"/>
      <c r="F76" s="12" t="n"/>
      <c r="G76" s="17">
        <f>IF(OR(A76="",B76="",C76="",E76=""),"",IF(IFERROR(COUNTIFS('Extrato Bancário'!$A$5:$A$124,A76,'Extrato Bancário'!$B$5:$B$124,B76,'Extrato Bancário'!$C$5:$C$124,C76),0)=0,"Sem correspondente",IF(ABS(IFERROR(SUMIFS('Extrato Bancário'!$E$5:$E$124,'Extrato Bancário'!$A$5:$A$124,A76,'Extrato Bancário'!$B$5:$B$124,B76,'Extrato Bancário'!$C$5:$C$124,C76),0)-IFERROR(SUMIFS($E$5:$E$124,$A$5:$A$124,A76,$B$5:$B$124,B76,$C$5:$C$124,C76),0))&lt;=IF(AND(ISNUMBER(Premissas!$B$4),Premissas!$B$4&gt;=0),Premissas!$B$4,0),"Conciliado","Conferir diferença")))</f>
        <v/>
      </c>
      <c r="H76" s="16" t="n"/>
    </row>
    <row r="77" ht="22" customHeight="1">
      <c r="A77" s="12" t="n"/>
      <c r="B77" s="12" t="n"/>
      <c r="C77" s="13" t="n"/>
      <c r="D77" s="13" t="n"/>
      <c r="E77" s="14" t="n"/>
      <c r="F77" s="12" t="n"/>
      <c r="G77" s="15">
        <f>IF(OR(A77="",B77="",C77="",E77=""),"",IF(IFERROR(COUNTIFS('Extrato Bancário'!$A$5:$A$124,A77,'Extrato Bancário'!$B$5:$B$124,B77,'Extrato Bancário'!$C$5:$C$124,C77),0)=0,"Sem correspondente",IF(ABS(IFERROR(SUMIFS('Extrato Bancário'!$E$5:$E$124,'Extrato Bancário'!$A$5:$A$124,A77,'Extrato Bancário'!$B$5:$B$124,B77,'Extrato Bancário'!$C$5:$C$124,C77),0)-IFERROR(SUMIFS($E$5:$E$124,$A$5:$A$124,A77,$B$5:$B$124,B77,$C$5:$C$124,C77),0))&lt;=IF(AND(ISNUMBER(Premissas!$B$4),Premissas!$B$4&gt;=0),Premissas!$B$4,0),"Conciliado","Conferir diferença")))</f>
        <v/>
      </c>
      <c r="H77" s="16" t="n"/>
    </row>
    <row r="78" ht="22" customHeight="1">
      <c r="A78" s="12" t="n"/>
      <c r="B78" s="12" t="n"/>
      <c r="C78" s="13" t="n"/>
      <c r="D78" s="13" t="n"/>
      <c r="E78" s="14" t="n"/>
      <c r="F78" s="12" t="n"/>
      <c r="G78" s="17">
        <f>IF(OR(A78="",B78="",C78="",E78=""),"",IF(IFERROR(COUNTIFS('Extrato Bancário'!$A$5:$A$124,A78,'Extrato Bancário'!$B$5:$B$124,B78,'Extrato Bancário'!$C$5:$C$124,C78),0)=0,"Sem correspondente",IF(ABS(IFERROR(SUMIFS('Extrato Bancário'!$E$5:$E$124,'Extrato Bancário'!$A$5:$A$124,A78,'Extrato Bancário'!$B$5:$B$124,B78,'Extrato Bancário'!$C$5:$C$124,C78),0)-IFERROR(SUMIFS($E$5:$E$124,$A$5:$A$124,A78,$B$5:$B$124,B78,$C$5:$C$124,C78),0))&lt;=IF(AND(ISNUMBER(Premissas!$B$4),Premissas!$B$4&gt;=0),Premissas!$B$4,0),"Conciliado","Conferir diferença")))</f>
        <v/>
      </c>
      <c r="H78" s="16" t="n"/>
    </row>
    <row r="79" ht="22" customHeight="1">
      <c r="A79" s="12" t="n"/>
      <c r="B79" s="12" t="n"/>
      <c r="C79" s="13" t="n"/>
      <c r="D79" s="13" t="n"/>
      <c r="E79" s="14" t="n"/>
      <c r="F79" s="12" t="n"/>
      <c r="G79" s="15">
        <f>IF(OR(A79="",B79="",C79="",E79=""),"",IF(IFERROR(COUNTIFS('Extrato Bancário'!$A$5:$A$124,A79,'Extrato Bancário'!$B$5:$B$124,B79,'Extrato Bancário'!$C$5:$C$124,C79),0)=0,"Sem correspondente",IF(ABS(IFERROR(SUMIFS('Extrato Bancário'!$E$5:$E$124,'Extrato Bancário'!$A$5:$A$124,A79,'Extrato Bancário'!$B$5:$B$124,B79,'Extrato Bancário'!$C$5:$C$124,C79),0)-IFERROR(SUMIFS($E$5:$E$124,$A$5:$A$124,A79,$B$5:$B$124,B79,$C$5:$C$124,C79),0))&lt;=IF(AND(ISNUMBER(Premissas!$B$4),Premissas!$B$4&gt;=0),Premissas!$B$4,0),"Conciliado","Conferir diferença")))</f>
        <v/>
      </c>
      <c r="H79" s="16" t="n"/>
    </row>
    <row r="80" ht="22" customHeight="1">
      <c r="A80" s="12" t="n"/>
      <c r="B80" s="12" t="n"/>
      <c r="C80" s="13" t="n"/>
      <c r="D80" s="13" t="n"/>
      <c r="E80" s="14" t="n"/>
      <c r="F80" s="12" t="n"/>
      <c r="G80" s="17">
        <f>IF(OR(A80="",B80="",C80="",E80=""),"",IF(IFERROR(COUNTIFS('Extrato Bancário'!$A$5:$A$124,A80,'Extrato Bancário'!$B$5:$B$124,B80,'Extrato Bancário'!$C$5:$C$124,C80),0)=0,"Sem correspondente",IF(ABS(IFERROR(SUMIFS('Extrato Bancário'!$E$5:$E$124,'Extrato Bancário'!$A$5:$A$124,A80,'Extrato Bancário'!$B$5:$B$124,B80,'Extrato Bancário'!$C$5:$C$124,C80),0)-IFERROR(SUMIFS($E$5:$E$124,$A$5:$A$124,A80,$B$5:$B$124,B80,$C$5:$C$124,C80),0))&lt;=IF(AND(ISNUMBER(Premissas!$B$4),Premissas!$B$4&gt;=0),Premissas!$B$4,0),"Conciliado","Conferir diferença")))</f>
        <v/>
      </c>
      <c r="H80" s="16" t="n"/>
    </row>
    <row r="81" ht="22" customHeight="1">
      <c r="A81" s="12" t="n"/>
      <c r="B81" s="12" t="n"/>
      <c r="C81" s="13" t="n"/>
      <c r="D81" s="13" t="n"/>
      <c r="E81" s="14" t="n"/>
      <c r="F81" s="12" t="n"/>
      <c r="G81" s="15">
        <f>IF(OR(A81="",B81="",C81="",E81=""),"",IF(IFERROR(COUNTIFS('Extrato Bancário'!$A$5:$A$124,A81,'Extrato Bancário'!$B$5:$B$124,B81,'Extrato Bancário'!$C$5:$C$124,C81),0)=0,"Sem correspondente",IF(ABS(IFERROR(SUMIFS('Extrato Bancário'!$E$5:$E$124,'Extrato Bancário'!$A$5:$A$124,A81,'Extrato Bancário'!$B$5:$B$124,B81,'Extrato Bancário'!$C$5:$C$124,C81),0)-IFERROR(SUMIFS($E$5:$E$124,$A$5:$A$124,A81,$B$5:$B$124,B81,$C$5:$C$124,C81),0))&lt;=IF(AND(ISNUMBER(Premissas!$B$4),Premissas!$B$4&gt;=0),Premissas!$B$4,0),"Conciliado","Conferir diferença")))</f>
        <v/>
      </c>
      <c r="H81" s="16" t="n"/>
    </row>
    <row r="82" ht="22" customHeight="1">
      <c r="A82" s="12" t="n"/>
      <c r="B82" s="12" t="n"/>
      <c r="C82" s="13" t="n"/>
      <c r="D82" s="13" t="n"/>
      <c r="E82" s="14" t="n"/>
      <c r="F82" s="12" t="n"/>
      <c r="G82" s="17">
        <f>IF(OR(A82="",B82="",C82="",E82=""),"",IF(IFERROR(COUNTIFS('Extrato Bancário'!$A$5:$A$124,A82,'Extrato Bancário'!$B$5:$B$124,B82,'Extrato Bancário'!$C$5:$C$124,C82),0)=0,"Sem correspondente",IF(ABS(IFERROR(SUMIFS('Extrato Bancário'!$E$5:$E$124,'Extrato Bancário'!$A$5:$A$124,A82,'Extrato Bancário'!$B$5:$B$124,B82,'Extrato Bancário'!$C$5:$C$124,C82),0)-IFERROR(SUMIFS($E$5:$E$124,$A$5:$A$124,A82,$B$5:$B$124,B82,$C$5:$C$124,C82),0))&lt;=IF(AND(ISNUMBER(Premissas!$B$4),Premissas!$B$4&gt;=0),Premissas!$B$4,0),"Conciliado","Conferir diferença")))</f>
        <v/>
      </c>
      <c r="H82" s="16" t="n"/>
    </row>
    <row r="83" ht="22" customHeight="1">
      <c r="A83" s="12" t="n"/>
      <c r="B83" s="12" t="n"/>
      <c r="C83" s="13" t="n"/>
      <c r="D83" s="13" t="n"/>
      <c r="E83" s="14" t="n"/>
      <c r="F83" s="12" t="n"/>
      <c r="G83" s="15">
        <f>IF(OR(A83="",B83="",C83="",E83=""),"",IF(IFERROR(COUNTIFS('Extrato Bancário'!$A$5:$A$124,A83,'Extrato Bancário'!$B$5:$B$124,B83,'Extrato Bancário'!$C$5:$C$124,C83),0)=0,"Sem correspondente",IF(ABS(IFERROR(SUMIFS('Extrato Bancário'!$E$5:$E$124,'Extrato Bancário'!$A$5:$A$124,A83,'Extrato Bancário'!$B$5:$B$124,B83,'Extrato Bancário'!$C$5:$C$124,C83),0)-IFERROR(SUMIFS($E$5:$E$124,$A$5:$A$124,A83,$B$5:$B$124,B83,$C$5:$C$124,C83),0))&lt;=IF(AND(ISNUMBER(Premissas!$B$4),Premissas!$B$4&gt;=0),Premissas!$B$4,0),"Conciliado","Conferir diferença")))</f>
        <v/>
      </c>
      <c r="H83" s="16" t="n"/>
    </row>
    <row r="84" ht="22" customHeight="1">
      <c r="A84" s="12" t="n"/>
      <c r="B84" s="12" t="n"/>
      <c r="C84" s="13" t="n"/>
      <c r="D84" s="13" t="n"/>
      <c r="E84" s="14" t="n"/>
      <c r="F84" s="12" t="n"/>
      <c r="G84" s="17">
        <f>IF(OR(A84="",B84="",C84="",E84=""),"",IF(IFERROR(COUNTIFS('Extrato Bancário'!$A$5:$A$124,A84,'Extrato Bancário'!$B$5:$B$124,B84,'Extrato Bancário'!$C$5:$C$124,C84),0)=0,"Sem correspondente",IF(ABS(IFERROR(SUMIFS('Extrato Bancário'!$E$5:$E$124,'Extrato Bancário'!$A$5:$A$124,A84,'Extrato Bancário'!$B$5:$B$124,B84,'Extrato Bancário'!$C$5:$C$124,C84),0)-IFERROR(SUMIFS($E$5:$E$124,$A$5:$A$124,A84,$B$5:$B$124,B84,$C$5:$C$124,C84),0))&lt;=IF(AND(ISNUMBER(Premissas!$B$4),Premissas!$B$4&gt;=0),Premissas!$B$4,0),"Conciliado","Conferir diferença")))</f>
        <v/>
      </c>
      <c r="H84" s="16" t="n"/>
    </row>
    <row r="85" ht="22" customHeight="1">
      <c r="A85" s="12" t="n"/>
      <c r="B85" s="12" t="n"/>
      <c r="C85" s="13" t="n"/>
      <c r="D85" s="13" t="n"/>
      <c r="E85" s="14" t="n"/>
      <c r="F85" s="12" t="n"/>
      <c r="G85" s="15">
        <f>IF(OR(A85="",B85="",C85="",E85=""),"",IF(IFERROR(COUNTIFS('Extrato Bancário'!$A$5:$A$124,A85,'Extrato Bancário'!$B$5:$B$124,B85,'Extrato Bancário'!$C$5:$C$124,C85),0)=0,"Sem correspondente",IF(ABS(IFERROR(SUMIFS('Extrato Bancário'!$E$5:$E$124,'Extrato Bancário'!$A$5:$A$124,A85,'Extrato Bancário'!$B$5:$B$124,B85,'Extrato Bancário'!$C$5:$C$124,C85),0)-IFERROR(SUMIFS($E$5:$E$124,$A$5:$A$124,A85,$B$5:$B$124,B85,$C$5:$C$124,C85),0))&lt;=IF(AND(ISNUMBER(Premissas!$B$4),Premissas!$B$4&gt;=0),Premissas!$B$4,0),"Conciliado","Conferir diferença")))</f>
        <v/>
      </c>
      <c r="H85" s="16" t="n"/>
    </row>
    <row r="86" ht="22" customHeight="1">
      <c r="A86" s="12" t="n"/>
      <c r="B86" s="12" t="n"/>
      <c r="C86" s="13" t="n"/>
      <c r="D86" s="13" t="n"/>
      <c r="E86" s="14" t="n"/>
      <c r="F86" s="12" t="n"/>
      <c r="G86" s="17">
        <f>IF(OR(A86="",B86="",C86="",E86=""),"",IF(IFERROR(COUNTIFS('Extrato Bancário'!$A$5:$A$124,A86,'Extrato Bancário'!$B$5:$B$124,B86,'Extrato Bancário'!$C$5:$C$124,C86),0)=0,"Sem correspondente",IF(ABS(IFERROR(SUMIFS('Extrato Bancário'!$E$5:$E$124,'Extrato Bancário'!$A$5:$A$124,A86,'Extrato Bancário'!$B$5:$B$124,B86,'Extrato Bancário'!$C$5:$C$124,C86),0)-IFERROR(SUMIFS($E$5:$E$124,$A$5:$A$124,A86,$B$5:$B$124,B86,$C$5:$C$124,C86),0))&lt;=IF(AND(ISNUMBER(Premissas!$B$4),Premissas!$B$4&gt;=0),Premissas!$B$4,0),"Conciliado","Conferir diferença")))</f>
        <v/>
      </c>
      <c r="H86" s="16" t="n"/>
    </row>
    <row r="87" ht="22" customHeight="1">
      <c r="A87" s="12" t="n"/>
      <c r="B87" s="12" t="n"/>
      <c r="C87" s="13" t="n"/>
      <c r="D87" s="13" t="n"/>
      <c r="E87" s="14" t="n"/>
      <c r="F87" s="12" t="n"/>
      <c r="G87" s="15">
        <f>IF(OR(A87="",B87="",C87="",E87=""),"",IF(IFERROR(COUNTIFS('Extrato Bancário'!$A$5:$A$124,A87,'Extrato Bancário'!$B$5:$B$124,B87,'Extrato Bancário'!$C$5:$C$124,C87),0)=0,"Sem correspondente",IF(ABS(IFERROR(SUMIFS('Extrato Bancário'!$E$5:$E$124,'Extrato Bancário'!$A$5:$A$124,A87,'Extrato Bancário'!$B$5:$B$124,B87,'Extrato Bancário'!$C$5:$C$124,C87),0)-IFERROR(SUMIFS($E$5:$E$124,$A$5:$A$124,A87,$B$5:$B$124,B87,$C$5:$C$124,C87),0))&lt;=IF(AND(ISNUMBER(Premissas!$B$4),Premissas!$B$4&gt;=0),Premissas!$B$4,0),"Conciliado","Conferir diferença")))</f>
        <v/>
      </c>
      <c r="H87" s="16" t="n"/>
    </row>
    <row r="88" ht="22" customHeight="1">
      <c r="A88" s="12" t="n"/>
      <c r="B88" s="12" t="n"/>
      <c r="C88" s="13" t="n"/>
      <c r="D88" s="13" t="n"/>
      <c r="E88" s="14" t="n"/>
      <c r="F88" s="12" t="n"/>
      <c r="G88" s="17">
        <f>IF(OR(A88="",B88="",C88="",E88=""),"",IF(IFERROR(COUNTIFS('Extrato Bancário'!$A$5:$A$124,A88,'Extrato Bancário'!$B$5:$B$124,B88,'Extrato Bancário'!$C$5:$C$124,C88),0)=0,"Sem correspondente",IF(ABS(IFERROR(SUMIFS('Extrato Bancário'!$E$5:$E$124,'Extrato Bancário'!$A$5:$A$124,A88,'Extrato Bancário'!$B$5:$B$124,B88,'Extrato Bancário'!$C$5:$C$124,C88),0)-IFERROR(SUMIFS($E$5:$E$124,$A$5:$A$124,A88,$B$5:$B$124,B88,$C$5:$C$124,C88),0))&lt;=IF(AND(ISNUMBER(Premissas!$B$4),Premissas!$B$4&gt;=0),Premissas!$B$4,0),"Conciliado","Conferir diferença")))</f>
        <v/>
      </c>
      <c r="H88" s="16" t="n"/>
    </row>
    <row r="89" ht="22" customHeight="1">
      <c r="A89" s="12" t="n"/>
      <c r="B89" s="12" t="n"/>
      <c r="C89" s="13" t="n"/>
      <c r="D89" s="13" t="n"/>
      <c r="E89" s="14" t="n"/>
      <c r="F89" s="12" t="n"/>
      <c r="G89" s="15">
        <f>IF(OR(A89="",B89="",C89="",E89=""),"",IF(IFERROR(COUNTIFS('Extrato Bancário'!$A$5:$A$124,A89,'Extrato Bancário'!$B$5:$B$124,B89,'Extrato Bancário'!$C$5:$C$124,C89),0)=0,"Sem correspondente",IF(ABS(IFERROR(SUMIFS('Extrato Bancário'!$E$5:$E$124,'Extrato Bancário'!$A$5:$A$124,A89,'Extrato Bancário'!$B$5:$B$124,B89,'Extrato Bancário'!$C$5:$C$124,C89),0)-IFERROR(SUMIFS($E$5:$E$124,$A$5:$A$124,A89,$B$5:$B$124,B89,$C$5:$C$124,C89),0))&lt;=IF(AND(ISNUMBER(Premissas!$B$4),Premissas!$B$4&gt;=0),Premissas!$B$4,0),"Conciliado","Conferir diferença")))</f>
        <v/>
      </c>
      <c r="H89" s="16" t="n"/>
    </row>
    <row r="90" ht="22" customHeight="1">
      <c r="A90" s="12" t="n"/>
      <c r="B90" s="12" t="n"/>
      <c r="C90" s="13" t="n"/>
      <c r="D90" s="13" t="n"/>
      <c r="E90" s="14" t="n"/>
      <c r="F90" s="12" t="n"/>
      <c r="G90" s="17">
        <f>IF(OR(A90="",B90="",C90="",E90=""),"",IF(IFERROR(COUNTIFS('Extrato Bancário'!$A$5:$A$124,A90,'Extrato Bancário'!$B$5:$B$124,B90,'Extrato Bancário'!$C$5:$C$124,C90),0)=0,"Sem correspondente",IF(ABS(IFERROR(SUMIFS('Extrato Bancário'!$E$5:$E$124,'Extrato Bancário'!$A$5:$A$124,A90,'Extrato Bancário'!$B$5:$B$124,B90,'Extrato Bancário'!$C$5:$C$124,C90),0)-IFERROR(SUMIFS($E$5:$E$124,$A$5:$A$124,A90,$B$5:$B$124,B90,$C$5:$C$124,C90),0))&lt;=IF(AND(ISNUMBER(Premissas!$B$4),Premissas!$B$4&gt;=0),Premissas!$B$4,0),"Conciliado","Conferir diferença")))</f>
        <v/>
      </c>
      <c r="H90" s="16" t="n"/>
    </row>
    <row r="91" ht="22" customHeight="1">
      <c r="A91" s="12" t="n"/>
      <c r="B91" s="12" t="n"/>
      <c r="C91" s="13" t="n"/>
      <c r="D91" s="13" t="n"/>
      <c r="E91" s="14" t="n"/>
      <c r="F91" s="12" t="n"/>
      <c r="G91" s="15">
        <f>IF(OR(A91="",B91="",C91="",E91=""),"",IF(IFERROR(COUNTIFS('Extrato Bancário'!$A$5:$A$124,A91,'Extrato Bancário'!$B$5:$B$124,B91,'Extrato Bancário'!$C$5:$C$124,C91),0)=0,"Sem correspondente",IF(ABS(IFERROR(SUMIFS('Extrato Bancário'!$E$5:$E$124,'Extrato Bancário'!$A$5:$A$124,A91,'Extrato Bancário'!$B$5:$B$124,B91,'Extrato Bancário'!$C$5:$C$124,C91),0)-IFERROR(SUMIFS($E$5:$E$124,$A$5:$A$124,A91,$B$5:$B$124,B91,$C$5:$C$124,C91),0))&lt;=IF(AND(ISNUMBER(Premissas!$B$4),Premissas!$B$4&gt;=0),Premissas!$B$4,0),"Conciliado","Conferir diferença")))</f>
        <v/>
      </c>
      <c r="H91" s="16" t="n"/>
    </row>
    <row r="92" ht="22" customHeight="1">
      <c r="A92" s="12" t="n"/>
      <c r="B92" s="12" t="n"/>
      <c r="C92" s="13" t="n"/>
      <c r="D92" s="13" t="n"/>
      <c r="E92" s="14" t="n"/>
      <c r="F92" s="12" t="n"/>
      <c r="G92" s="17">
        <f>IF(OR(A92="",B92="",C92="",E92=""),"",IF(IFERROR(COUNTIFS('Extrato Bancário'!$A$5:$A$124,A92,'Extrato Bancário'!$B$5:$B$124,B92,'Extrato Bancário'!$C$5:$C$124,C92),0)=0,"Sem correspondente",IF(ABS(IFERROR(SUMIFS('Extrato Bancário'!$E$5:$E$124,'Extrato Bancário'!$A$5:$A$124,A92,'Extrato Bancário'!$B$5:$B$124,B92,'Extrato Bancário'!$C$5:$C$124,C92),0)-IFERROR(SUMIFS($E$5:$E$124,$A$5:$A$124,A92,$B$5:$B$124,B92,$C$5:$C$124,C92),0))&lt;=IF(AND(ISNUMBER(Premissas!$B$4),Premissas!$B$4&gt;=0),Premissas!$B$4,0),"Conciliado","Conferir diferença")))</f>
        <v/>
      </c>
      <c r="H92" s="16" t="n"/>
    </row>
    <row r="93" ht="22" customHeight="1">
      <c r="A93" s="12" t="n"/>
      <c r="B93" s="12" t="n"/>
      <c r="C93" s="13" t="n"/>
      <c r="D93" s="13" t="n"/>
      <c r="E93" s="14" t="n"/>
      <c r="F93" s="12" t="n"/>
      <c r="G93" s="15">
        <f>IF(OR(A93="",B93="",C93="",E93=""),"",IF(IFERROR(COUNTIFS('Extrato Bancário'!$A$5:$A$124,A93,'Extrato Bancário'!$B$5:$B$124,B93,'Extrato Bancário'!$C$5:$C$124,C93),0)=0,"Sem correspondente",IF(ABS(IFERROR(SUMIFS('Extrato Bancário'!$E$5:$E$124,'Extrato Bancário'!$A$5:$A$124,A93,'Extrato Bancário'!$B$5:$B$124,B93,'Extrato Bancário'!$C$5:$C$124,C93),0)-IFERROR(SUMIFS($E$5:$E$124,$A$5:$A$124,A93,$B$5:$B$124,B93,$C$5:$C$124,C93),0))&lt;=IF(AND(ISNUMBER(Premissas!$B$4),Premissas!$B$4&gt;=0),Premissas!$B$4,0),"Conciliado","Conferir diferença")))</f>
        <v/>
      </c>
      <c r="H93" s="16" t="n"/>
    </row>
    <row r="94" ht="22" customHeight="1">
      <c r="A94" s="12" t="n"/>
      <c r="B94" s="12" t="n"/>
      <c r="C94" s="13" t="n"/>
      <c r="D94" s="13" t="n"/>
      <c r="E94" s="14" t="n"/>
      <c r="F94" s="12" t="n"/>
      <c r="G94" s="17">
        <f>IF(OR(A94="",B94="",C94="",E94=""),"",IF(IFERROR(COUNTIFS('Extrato Bancário'!$A$5:$A$124,A94,'Extrato Bancário'!$B$5:$B$124,B94,'Extrato Bancário'!$C$5:$C$124,C94),0)=0,"Sem correspondente",IF(ABS(IFERROR(SUMIFS('Extrato Bancário'!$E$5:$E$124,'Extrato Bancário'!$A$5:$A$124,A94,'Extrato Bancário'!$B$5:$B$124,B94,'Extrato Bancário'!$C$5:$C$124,C94),0)-IFERROR(SUMIFS($E$5:$E$124,$A$5:$A$124,A94,$B$5:$B$124,B94,$C$5:$C$124,C94),0))&lt;=IF(AND(ISNUMBER(Premissas!$B$4),Premissas!$B$4&gt;=0),Premissas!$B$4,0),"Conciliado","Conferir diferença")))</f>
        <v/>
      </c>
      <c r="H94" s="16" t="n"/>
    </row>
    <row r="95" ht="22" customHeight="1">
      <c r="A95" s="12" t="n"/>
      <c r="B95" s="12" t="n"/>
      <c r="C95" s="13" t="n"/>
      <c r="D95" s="13" t="n"/>
      <c r="E95" s="14" t="n"/>
      <c r="F95" s="12" t="n"/>
      <c r="G95" s="15">
        <f>IF(OR(A95="",B95="",C95="",E95=""),"",IF(IFERROR(COUNTIFS('Extrato Bancário'!$A$5:$A$124,A95,'Extrato Bancário'!$B$5:$B$124,B95,'Extrato Bancário'!$C$5:$C$124,C95),0)=0,"Sem correspondente",IF(ABS(IFERROR(SUMIFS('Extrato Bancário'!$E$5:$E$124,'Extrato Bancário'!$A$5:$A$124,A95,'Extrato Bancário'!$B$5:$B$124,B95,'Extrato Bancário'!$C$5:$C$124,C95),0)-IFERROR(SUMIFS($E$5:$E$124,$A$5:$A$124,A95,$B$5:$B$124,B95,$C$5:$C$124,C95),0))&lt;=IF(AND(ISNUMBER(Premissas!$B$4),Premissas!$B$4&gt;=0),Premissas!$B$4,0),"Conciliado","Conferir diferença")))</f>
        <v/>
      </c>
      <c r="H95" s="16" t="n"/>
    </row>
    <row r="96" ht="22" customHeight="1">
      <c r="A96" s="12" t="n"/>
      <c r="B96" s="12" t="n"/>
      <c r="C96" s="13" t="n"/>
      <c r="D96" s="13" t="n"/>
      <c r="E96" s="14" t="n"/>
      <c r="F96" s="12" t="n"/>
      <c r="G96" s="17">
        <f>IF(OR(A96="",B96="",C96="",E96=""),"",IF(IFERROR(COUNTIFS('Extrato Bancário'!$A$5:$A$124,A96,'Extrato Bancário'!$B$5:$B$124,B96,'Extrato Bancário'!$C$5:$C$124,C96),0)=0,"Sem correspondente",IF(ABS(IFERROR(SUMIFS('Extrato Bancário'!$E$5:$E$124,'Extrato Bancário'!$A$5:$A$124,A96,'Extrato Bancário'!$B$5:$B$124,B96,'Extrato Bancário'!$C$5:$C$124,C96),0)-IFERROR(SUMIFS($E$5:$E$124,$A$5:$A$124,A96,$B$5:$B$124,B96,$C$5:$C$124,C96),0))&lt;=IF(AND(ISNUMBER(Premissas!$B$4),Premissas!$B$4&gt;=0),Premissas!$B$4,0),"Conciliado","Conferir diferença")))</f>
        <v/>
      </c>
      <c r="H96" s="16" t="n"/>
    </row>
    <row r="97" ht="22" customHeight="1">
      <c r="A97" s="12" t="n"/>
      <c r="B97" s="12" t="n"/>
      <c r="C97" s="13" t="n"/>
      <c r="D97" s="13" t="n"/>
      <c r="E97" s="14" t="n"/>
      <c r="F97" s="12" t="n"/>
      <c r="G97" s="15">
        <f>IF(OR(A97="",B97="",C97="",E97=""),"",IF(IFERROR(COUNTIFS('Extrato Bancário'!$A$5:$A$124,A97,'Extrato Bancário'!$B$5:$B$124,B97,'Extrato Bancário'!$C$5:$C$124,C97),0)=0,"Sem correspondente",IF(ABS(IFERROR(SUMIFS('Extrato Bancário'!$E$5:$E$124,'Extrato Bancário'!$A$5:$A$124,A97,'Extrato Bancário'!$B$5:$B$124,B97,'Extrato Bancário'!$C$5:$C$124,C97),0)-IFERROR(SUMIFS($E$5:$E$124,$A$5:$A$124,A97,$B$5:$B$124,B97,$C$5:$C$124,C97),0))&lt;=IF(AND(ISNUMBER(Premissas!$B$4),Premissas!$B$4&gt;=0),Premissas!$B$4,0),"Conciliado","Conferir diferença")))</f>
        <v/>
      </c>
      <c r="H97" s="16" t="n"/>
    </row>
    <row r="98" ht="22" customHeight="1">
      <c r="A98" s="12" t="n"/>
      <c r="B98" s="12" t="n"/>
      <c r="C98" s="13" t="n"/>
      <c r="D98" s="13" t="n"/>
      <c r="E98" s="14" t="n"/>
      <c r="F98" s="12" t="n"/>
      <c r="G98" s="17">
        <f>IF(OR(A98="",B98="",C98="",E98=""),"",IF(IFERROR(COUNTIFS('Extrato Bancário'!$A$5:$A$124,A98,'Extrato Bancário'!$B$5:$B$124,B98,'Extrato Bancário'!$C$5:$C$124,C98),0)=0,"Sem correspondente",IF(ABS(IFERROR(SUMIFS('Extrato Bancário'!$E$5:$E$124,'Extrato Bancário'!$A$5:$A$124,A98,'Extrato Bancário'!$B$5:$B$124,B98,'Extrato Bancário'!$C$5:$C$124,C98),0)-IFERROR(SUMIFS($E$5:$E$124,$A$5:$A$124,A98,$B$5:$B$124,B98,$C$5:$C$124,C98),0))&lt;=IF(AND(ISNUMBER(Premissas!$B$4),Premissas!$B$4&gt;=0),Premissas!$B$4,0),"Conciliado","Conferir diferença")))</f>
        <v/>
      </c>
      <c r="H98" s="16" t="n"/>
    </row>
    <row r="99" ht="22" customHeight="1">
      <c r="A99" s="12" t="n"/>
      <c r="B99" s="12" t="n"/>
      <c r="C99" s="13" t="n"/>
      <c r="D99" s="13" t="n"/>
      <c r="E99" s="14" t="n"/>
      <c r="F99" s="12" t="n"/>
      <c r="G99" s="15">
        <f>IF(OR(A99="",B99="",C99="",E99=""),"",IF(IFERROR(COUNTIFS('Extrato Bancário'!$A$5:$A$124,A99,'Extrato Bancário'!$B$5:$B$124,B99,'Extrato Bancário'!$C$5:$C$124,C99),0)=0,"Sem correspondente",IF(ABS(IFERROR(SUMIFS('Extrato Bancário'!$E$5:$E$124,'Extrato Bancário'!$A$5:$A$124,A99,'Extrato Bancário'!$B$5:$B$124,B99,'Extrato Bancário'!$C$5:$C$124,C99),0)-IFERROR(SUMIFS($E$5:$E$124,$A$5:$A$124,A99,$B$5:$B$124,B99,$C$5:$C$124,C99),0))&lt;=IF(AND(ISNUMBER(Premissas!$B$4),Premissas!$B$4&gt;=0),Premissas!$B$4,0),"Conciliado","Conferir diferença")))</f>
        <v/>
      </c>
      <c r="H99" s="16" t="n"/>
    </row>
    <row r="100" ht="22" customHeight="1">
      <c r="A100" s="12" t="n"/>
      <c r="B100" s="12" t="n"/>
      <c r="C100" s="13" t="n"/>
      <c r="D100" s="13" t="n"/>
      <c r="E100" s="14" t="n"/>
      <c r="F100" s="12" t="n"/>
      <c r="G100" s="17">
        <f>IF(OR(A100="",B100="",C100="",E100=""),"",IF(IFERROR(COUNTIFS('Extrato Bancário'!$A$5:$A$124,A100,'Extrato Bancário'!$B$5:$B$124,B100,'Extrato Bancário'!$C$5:$C$124,C100),0)=0,"Sem correspondente",IF(ABS(IFERROR(SUMIFS('Extrato Bancário'!$E$5:$E$124,'Extrato Bancário'!$A$5:$A$124,A100,'Extrato Bancário'!$B$5:$B$124,B100,'Extrato Bancário'!$C$5:$C$124,C100),0)-IFERROR(SUMIFS($E$5:$E$124,$A$5:$A$124,A100,$B$5:$B$124,B100,$C$5:$C$124,C100),0))&lt;=IF(AND(ISNUMBER(Premissas!$B$4),Premissas!$B$4&gt;=0),Premissas!$B$4,0),"Conciliado","Conferir diferença")))</f>
        <v/>
      </c>
      <c r="H100" s="16" t="n"/>
    </row>
    <row r="101" ht="22" customHeight="1">
      <c r="A101" s="12" t="n"/>
      <c r="B101" s="12" t="n"/>
      <c r="C101" s="13" t="n"/>
      <c r="D101" s="13" t="n"/>
      <c r="E101" s="14" t="n"/>
      <c r="F101" s="12" t="n"/>
      <c r="G101" s="15">
        <f>IF(OR(A101="",B101="",C101="",E101=""),"",IF(IFERROR(COUNTIFS('Extrato Bancário'!$A$5:$A$124,A101,'Extrato Bancário'!$B$5:$B$124,B101,'Extrato Bancário'!$C$5:$C$124,C101),0)=0,"Sem correspondente",IF(ABS(IFERROR(SUMIFS('Extrato Bancário'!$E$5:$E$124,'Extrato Bancário'!$A$5:$A$124,A101,'Extrato Bancário'!$B$5:$B$124,B101,'Extrato Bancário'!$C$5:$C$124,C101),0)-IFERROR(SUMIFS($E$5:$E$124,$A$5:$A$124,A101,$B$5:$B$124,B101,$C$5:$C$124,C101),0))&lt;=IF(AND(ISNUMBER(Premissas!$B$4),Premissas!$B$4&gt;=0),Premissas!$B$4,0),"Conciliado","Conferir diferença")))</f>
        <v/>
      </c>
      <c r="H101" s="16" t="n"/>
    </row>
    <row r="102" ht="22" customHeight="1">
      <c r="A102" s="12" t="n"/>
      <c r="B102" s="12" t="n"/>
      <c r="C102" s="13" t="n"/>
      <c r="D102" s="13" t="n"/>
      <c r="E102" s="14" t="n"/>
      <c r="F102" s="12" t="n"/>
      <c r="G102" s="17">
        <f>IF(OR(A102="",B102="",C102="",E102=""),"",IF(IFERROR(COUNTIFS('Extrato Bancário'!$A$5:$A$124,A102,'Extrato Bancário'!$B$5:$B$124,B102,'Extrato Bancário'!$C$5:$C$124,C102),0)=0,"Sem correspondente",IF(ABS(IFERROR(SUMIFS('Extrato Bancário'!$E$5:$E$124,'Extrato Bancário'!$A$5:$A$124,A102,'Extrato Bancário'!$B$5:$B$124,B102,'Extrato Bancário'!$C$5:$C$124,C102),0)-IFERROR(SUMIFS($E$5:$E$124,$A$5:$A$124,A102,$B$5:$B$124,B102,$C$5:$C$124,C102),0))&lt;=IF(AND(ISNUMBER(Premissas!$B$4),Premissas!$B$4&gt;=0),Premissas!$B$4,0),"Conciliado","Conferir diferença")))</f>
        <v/>
      </c>
      <c r="H102" s="16" t="n"/>
    </row>
    <row r="103" ht="22" customHeight="1">
      <c r="A103" s="12" t="n"/>
      <c r="B103" s="12" t="n"/>
      <c r="C103" s="13" t="n"/>
      <c r="D103" s="13" t="n"/>
      <c r="E103" s="14" t="n"/>
      <c r="F103" s="12" t="n"/>
      <c r="G103" s="15">
        <f>IF(OR(A103="",B103="",C103="",E103=""),"",IF(IFERROR(COUNTIFS('Extrato Bancário'!$A$5:$A$124,A103,'Extrato Bancário'!$B$5:$B$124,B103,'Extrato Bancário'!$C$5:$C$124,C103),0)=0,"Sem correspondente",IF(ABS(IFERROR(SUMIFS('Extrato Bancário'!$E$5:$E$124,'Extrato Bancário'!$A$5:$A$124,A103,'Extrato Bancário'!$B$5:$B$124,B103,'Extrato Bancário'!$C$5:$C$124,C103),0)-IFERROR(SUMIFS($E$5:$E$124,$A$5:$A$124,A103,$B$5:$B$124,B103,$C$5:$C$124,C103),0))&lt;=IF(AND(ISNUMBER(Premissas!$B$4),Premissas!$B$4&gt;=0),Premissas!$B$4,0),"Conciliado","Conferir diferença")))</f>
        <v/>
      </c>
      <c r="H103" s="16" t="n"/>
    </row>
    <row r="104" ht="22" customHeight="1">
      <c r="A104" s="12" t="n"/>
      <c r="B104" s="12" t="n"/>
      <c r="C104" s="13" t="n"/>
      <c r="D104" s="13" t="n"/>
      <c r="E104" s="14" t="n"/>
      <c r="F104" s="12" t="n"/>
      <c r="G104" s="17">
        <f>IF(OR(A104="",B104="",C104="",E104=""),"",IF(IFERROR(COUNTIFS('Extrato Bancário'!$A$5:$A$124,A104,'Extrato Bancário'!$B$5:$B$124,B104,'Extrato Bancário'!$C$5:$C$124,C104),0)=0,"Sem correspondente",IF(ABS(IFERROR(SUMIFS('Extrato Bancário'!$E$5:$E$124,'Extrato Bancário'!$A$5:$A$124,A104,'Extrato Bancário'!$B$5:$B$124,B104,'Extrato Bancário'!$C$5:$C$124,C104),0)-IFERROR(SUMIFS($E$5:$E$124,$A$5:$A$124,A104,$B$5:$B$124,B104,$C$5:$C$124,C104),0))&lt;=IF(AND(ISNUMBER(Premissas!$B$4),Premissas!$B$4&gt;=0),Premissas!$B$4,0),"Conciliado","Conferir diferença")))</f>
        <v/>
      </c>
      <c r="H104" s="16" t="n"/>
    </row>
    <row r="105" ht="22" customHeight="1">
      <c r="A105" s="12" t="n"/>
      <c r="B105" s="12" t="n"/>
      <c r="C105" s="13" t="n"/>
      <c r="D105" s="13" t="n"/>
      <c r="E105" s="14" t="n"/>
      <c r="F105" s="12" t="n"/>
      <c r="G105" s="15">
        <f>IF(OR(A105="",B105="",C105="",E105=""),"",IF(IFERROR(COUNTIFS('Extrato Bancário'!$A$5:$A$124,A105,'Extrato Bancário'!$B$5:$B$124,B105,'Extrato Bancário'!$C$5:$C$124,C105),0)=0,"Sem correspondente",IF(ABS(IFERROR(SUMIFS('Extrato Bancário'!$E$5:$E$124,'Extrato Bancário'!$A$5:$A$124,A105,'Extrato Bancário'!$B$5:$B$124,B105,'Extrato Bancário'!$C$5:$C$124,C105),0)-IFERROR(SUMIFS($E$5:$E$124,$A$5:$A$124,A105,$B$5:$B$124,B105,$C$5:$C$124,C105),0))&lt;=IF(AND(ISNUMBER(Premissas!$B$4),Premissas!$B$4&gt;=0),Premissas!$B$4,0),"Conciliado","Conferir diferença")))</f>
        <v/>
      </c>
      <c r="H105" s="16" t="n"/>
    </row>
    <row r="106" ht="22" customHeight="1">
      <c r="A106" s="12" t="n"/>
      <c r="B106" s="12" t="n"/>
      <c r="C106" s="13" t="n"/>
      <c r="D106" s="13" t="n"/>
      <c r="E106" s="14" t="n"/>
      <c r="F106" s="12" t="n"/>
      <c r="G106" s="17">
        <f>IF(OR(A106="",B106="",C106="",E106=""),"",IF(IFERROR(COUNTIFS('Extrato Bancário'!$A$5:$A$124,A106,'Extrato Bancário'!$B$5:$B$124,B106,'Extrato Bancário'!$C$5:$C$124,C106),0)=0,"Sem correspondente",IF(ABS(IFERROR(SUMIFS('Extrato Bancário'!$E$5:$E$124,'Extrato Bancário'!$A$5:$A$124,A106,'Extrato Bancário'!$B$5:$B$124,B106,'Extrato Bancário'!$C$5:$C$124,C106),0)-IFERROR(SUMIFS($E$5:$E$124,$A$5:$A$124,A106,$B$5:$B$124,B106,$C$5:$C$124,C106),0))&lt;=IF(AND(ISNUMBER(Premissas!$B$4),Premissas!$B$4&gt;=0),Premissas!$B$4,0),"Conciliado","Conferir diferença")))</f>
        <v/>
      </c>
      <c r="H106" s="16" t="n"/>
    </row>
    <row r="107" ht="22" customHeight="1">
      <c r="A107" s="12" t="n"/>
      <c r="B107" s="12" t="n"/>
      <c r="C107" s="13" t="n"/>
      <c r="D107" s="13" t="n"/>
      <c r="E107" s="14" t="n"/>
      <c r="F107" s="12" t="n"/>
      <c r="G107" s="15">
        <f>IF(OR(A107="",B107="",C107="",E107=""),"",IF(IFERROR(COUNTIFS('Extrato Bancário'!$A$5:$A$124,A107,'Extrato Bancário'!$B$5:$B$124,B107,'Extrato Bancário'!$C$5:$C$124,C107),0)=0,"Sem correspondente",IF(ABS(IFERROR(SUMIFS('Extrato Bancário'!$E$5:$E$124,'Extrato Bancário'!$A$5:$A$124,A107,'Extrato Bancário'!$B$5:$B$124,B107,'Extrato Bancário'!$C$5:$C$124,C107),0)-IFERROR(SUMIFS($E$5:$E$124,$A$5:$A$124,A107,$B$5:$B$124,B107,$C$5:$C$124,C107),0))&lt;=IF(AND(ISNUMBER(Premissas!$B$4),Premissas!$B$4&gt;=0),Premissas!$B$4,0),"Conciliado","Conferir diferença")))</f>
        <v/>
      </c>
      <c r="H107" s="16" t="n"/>
    </row>
    <row r="108" ht="22" customHeight="1">
      <c r="A108" s="12" t="n"/>
      <c r="B108" s="12" t="n"/>
      <c r="C108" s="13" t="n"/>
      <c r="D108" s="13" t="n"/>
      <c r="E108" s="14" t="n"/>
      <c r="F108" s="12" t="n"/>
      <c r="G108" s="17">
        <f>IF(OR(A108="",B108="",C108="",E108=""),"",IF(IFERROR(COUNTIFS('Extrato Bancário'!$A$5:$A$124,A108,'Extrato Bancário'!$B$5:$B$124,B108,'Extrato Bancário'!$C$5:$C$124,C108),0)=0,"Sem correspondente",IF(ABS(IFERROR(SUMIFS('Extrato Bancário'!$E$5:$E$124,'Extrato Bancário'!$A$5:$A$124,A108,'Extrato Bancário'!$B$5:$B$124,B108,'Extrato Bancário'!$C$5:$C$124,C108),0)-IFERROR(SUMIFS($E$5:$E$124,$A$5:$A$124,A108,$B$5:$B$124,B108,$C$5:$C$124,C108),0))&lt;=IF(AND(ISNUMBER(Premissas!$B$4),Premissas!$B$4&gt;=0),Premissas!$B$4,0),"Conciliado","Conferir diferença")))</f>
        <v/>
      </c>
      <c r="H108" s="16" t="n"/>
    </row>
    <row r="109" ht="22" customHeight="1">
      <c r="A109" s="12" t="n"/>
      <c r="B109" s="12" t="n"/>
      <c r="C109" s="13" t="n"/>
      <c r="D109" s="13" t="n"/>
      <c r="E109" s="14" t="n"/>
      <c r="F109" s="12" t="n"/>
      <c r="G109" s="15">
        <f>IF(OR(A109="",B109="",C109="",E109=""),"",IF(IFERROR(COUNTIFS('Extrato Bancário'!$A$5:$A$124,A109,'Extrato Bancário'!$B$5:$B$124,B109,'Extrato Bancário'!$C$5:$C$124,C109),0)=0,"Sem correspondente",IF(ABS(IFERROR(SUMIFS('Extrato Bancário'!$E$5:$E$124,'Extrato Bancário'!$A$5:$A$124,A109,'Extrato Bancário'!$B$5:$B$124,B109,'Extrato Bancário'!$C$5:$C$124,C109),0)-IFERROR(SUMIFS($E$5:$E$124,$A$5:$A$124,A109,$B$5:$B$124,B109,$C$5:$C$124,C109),0))&lt;=IF(AND(ISNUMBER(Premissas!$B$4),Premissas!$B$4&gt;=0),Premissas!$B$4,0),"Conciliado","Conferir diferença")))</f>
        <v/>
      </c>
      <c r="H109" s="16" t="n"/>
    </row>
    <row r="110" ht="22" customHeight="1">
      <c r="A110" s="12" t="n"/>
      <c r="B110" s="12" t="n"/>
      <c r="C110" s="13" t="n"/>
      <c r="D110" s="13" t="n"/>
      <c r="E110" s="14" t="n"/>
      <c r="F110" s="12" t="n"/>
      <c r="G110" s="17">
        <f>IF(OR(A110="",B110="",C110="",E110=""),"",IF(IFERROR(COUNTIFS('Extrato Bancário'!$A$5:$A$124,A110,'Extrato Bancário'!$B$5:$B$124,B110,'Extrato Bancário'!$C$5:$C$124,C110),0)=0,"Sem correspondente",IF(ABS(IFERROR(SUMIFS('Extrato Bancário'!$E$5:$E$124,'Extrato Bancário'!$A$5:$A$124,A110,'Extrato Bancário'!$B$5:$B$124,B110,'Extrato Bancário'!$C$5:$C$124,C110),0)-IFERROR(SUMIFS($E$5:$E$124,$A$5:$A$124,A110,$B$5:$B$124,B110,$C$5:$C$124,C110),0))&lt;=IF(AND(ISNUMBER(Premissas!$B$4),Premissas!$B$4&gt;=0),Premissas!$B$4,0),"Conciliado","Conferir diferença")))</f>
        <v/>
      </c>
      <c r="H110" s="16" t="n"/>
    </row>
    <row r="111" ht="22" customHeight="1">
      <c r="A111" s="12" t="n"/>
      <c r="B111" s="12" t="n"/>
      <c r="C111" s="13" t="n"/>
      <c r="D111" s="13" t="n"/>
      <c r="E111" s="14" t="n"/>
      <c r="F111" s="12" t="n"/>
      <c r="G111" s="15">
        <f>IF(OR(A111="",B111="",C111="",E111=""),"",IF(IFERROR(COUNTIFS('Extrato Bancário'!$A$5:$A$124,A111,'Extrato Bancário'!$B$5:$B$124,B111,'Extrato Bancário'!$C$5:$C$124,C111),0)=0,"Sem correspondente",IF(ABS(IFERROR(SUMIFS('Extrato Bancário'!$E$5:$E$124,'Extrato Bancário'!$A$5:$A$124,A111,'Extrato Bancário'!$B$5:$B$124,B111,'Extrato Bancário'!$C$5:$C$124,C111),0)-IFERROR(SUMIFS($E$5:$E$124,$A$5:$A$124,A111,$B$5:$B$124,B111,$C$5:$C$124,C111),0))&lt;=IF(AND(ISNUMBER(Premissas!$B$4),Premissas!$B$4&gt;=0),Premissas!$B$4,0),"Conciliado","Conferir diferença")))</f>
        <v/>
      </c>
      <c r="H111" s="16" t="n"/>
    </row>
    <row r="112" ht="22" customHeight="1">
      <c r="A112" s="12" t="n"/>
      <c r="B112" s="12" t="n"/>
      <c r="C112" s="13" t="n"/>
      <c r="D112" s="13" t="n"/>
      <c r="E112" s="14" t="n"/>
      <c r="F112" s="12" t="n"/>
      <c r="G112" s="17">
        <f>IF(OR(A112="",B112="",C112="",E112=""),"",IF(IFERROR(COUNTIFS('Extrato Bancário'!$A$5:$A$124,A112,'Extrato Bancário'!$B$5:$B$124,B112,'Extrato Bancário'!$C$5:$C$124,C112),0)=0,"Sem correspondente",IF(ABS(IFERROR(SUMIFS('Extrato Bancário'!$E$5:$E$124,'Extrato Bancário'!$A$5:$A$124,A112,'Extrato Bancário'!$B$5:$B$124,B112,'Extrato Bancário'!$C$5:$C$124,C112),0)-IFERROR(SUMIFS($E$5:$E$124,$A$5:$A$124,A112,$B$5:$B$124,B112,$C$5:$C$124,C112),0))&lt;=IF(AND(ISNUMBER(Premissas!$B$4),Premissas!$B$4&gt;=0),Premissas!$B$4,0),"Conciliado","Conferir diferença")))</f>
        <v/>
      </c>
      <c r="H112" s="16" t="n"/>
    </row>
    <row r="113" ht="22" customHeight="1">
      <c r="A113" s="12" t="n"/>
      <c r="B113" s="12" t="n"/>
      <c r="C113" s="13" t="n"/>
      <c r="D113" s="13" t="n"/>
      <c r="E113" s="14" t="n"/>
      <c r="F113" s="12" t="n"/>
      <c r="G113" s="15">
        <f>IF(OR(A113="",B113="",C113="",E113=""),"",IF(IFERROR(COUNTIFS('Extrato Bancário'!$A$5:$A$124,A113,'Extrato Bancário'!$B$5:$B$124,B113,'Extrato Bancário'!$C$5:$C$124,C113),0)=0,"Sem correspondente",IF(ABS(IFERROR(SUMIFS('Extrato Bancário'!$E$5:$E$124,'Extrato Bancário'!$A$5:$A$124,A113,'Extrato Bancário'!$B$5:$B$124,B113,'Extrato Bancário'!$C$5:$C$124,C113),0)-IFERROR(SUMIFS($E$5:$E$124,$A$5:$A$124,A113,$B$5:$B$124,B113,$C$5:$C$124,C113),0))&lt;=IF(AND(ISNUMBER(Premissas!$B$4),Premissas!$B$4&gt;=0),Premissas!$B$4,0),"Conciliado","Conferir diferença")))</f>
        <v/>
      </c>
      <c r="H113" s="16" t="n"/>
    </row>
    <row r="114" ht="22" customHeight="1">
      <c r="A114" s="12" t="n"/>
      <c r="B114" s="12" t="n"/>
      <c r="C114" s="13" t="n"/>
      <c r="D114" s="13" t="n"/>
      <c r="E114" s="14" t="n"/>
      <c r="F114" s="12" t="n"/>
      <c r="G114" s="17">
        <f>IF(OR(A114="",B114="",C114="",E114=""),"",IF(IFERROR(COUNTIFS('Extrato Bancário'!$A$5:$A$124,A114,'Extrato Bancário'!$B$5:$B$124,B114,'Extrato Bancário'!$C$5:$C$124,C114),0)=0,"Sem correspondente",IF(ABS(IFERROR(SUMIFS('Extrato Bancário'!$E$5:$E$124,'Extrato Bancário'!$A$5:$A$124,A114,'Extrato Bancário'!$B$5:$B$124,B114,'Extrato Bancário'!$C$5:$C$124,C114),0)-IFERROR(SUMIFS($E$5:$E$124,$A$5:$A$124,A114,$B$5:$B$124,B114,$C$5:$C$124,C114),0))&lt;=IF(AND(ISNUMBER(Premissas!$B$4),Premissas!$B$4&gt;=0),Premissas!$B$4,0),"Conciliado","Conferir diferença")))</f>
        <v/>
      </c>
      <c r="H114" s="16" t="n"/>
    </row>
    <row r="115" ht="22" customHeight="1">
      <c r="A115" s="12" t="n"/>
      <c r="B115" s="12" t="n"/>
      <c r="C115" s="13" t="n"/>
      <c r="D115" s="13" t="n"/>
      <c r="E115" s="14" t="n"/>
      <c r="F115" s="12" t="n"/>
      <c r="G115" s="15">
        <f>IF(OR(A115="",B115="",C115="",E115=""),"",IF(IFERROR(COUNTIFS('Extrato Bancário'!$A$5:$A$124,A115,'Extrato Bancário'!$B$5:$B$124,B115,'Extrato Bancário'!$C$5:$C$124,C115),0)=0,"Sem correspondente",IF(ABS(IFERROR(SUMIFS('Extrato Bancário'!$E$5:$E$124,'Extrato Bancário'!$A$5:$A$124,A115,'Extrato Bancário'!$B$5:$B$124,B115,'Extrato Bancário'!$C$5:$C$124,C115),0)-IFERROR(SUMIFS($E$5:$E$124,$A$5:$A$124,A115,$B$5:$B$124,B115,$C$5:$C$124,C115),0))&lt;=IF(AND(ISNUMBER(Premissas!$B$4),Premissas!$B$4&gt;=0),Premissas!$B$4,0),"Conciliado","Conferir diferença")))</f>
        <v/>
      </c>
      <c r="H115" s="16" t="n"/>
    </row>
    <row r="116" ht="22" customHeight="1">
      <c r="A116" s="12" t="n"/>
      <c r="B116" s="12" t="n"/>
      <c r="C116" s="13" t="n"/>
      <c r="D116" s="13" t="n"/>
      <c r="E116" s="14" t="n"/>
      <c r="F116" s="12" t="n"/>
      <c r="G116" s="17">
        <f>IF(OR(A116="",B116="",C116="",E116=""),"",IF(IFERROR(COUNTIFS('Extrato Bancário'!$A$5:$A$124,A116,'Extrato Bancário'!$B$5:$B$124,B116,'Extrato Bancário'!$C$5:$C$124,C116),0)=0,"Sem correspondente",IF(ABS(IFERROR(SUMIFS('Extrato Bancário'!$E$5:$E$124,'Extrato Bancário'!$A$5:$A$124,A116,'Extrato Bancário'!$B$5:$B$124,B116,'Extrato Bancário'!$C$5:$C$124,C116),0)-IFERROR(SUMIFS($E$5:$E$124,$A$5:$A$124,A116,$B$5:$B$124,B116,$C$5:$C$124,C116),0))&lt;=IF(AND(ISNUMBER(Premissas!$B$4),Premissas!$B$4&gt;=0),Premissas!$B$4,0),"Conciliado","Conferir diferença")))</f>
        <v/>
      </c>
      <c r="H116" s="16" t="n"/>
    </row>
    <row r="117" ht="22" customHeight="1">
      <c r="A117" s="12" t="n"/>
      <c r="B117" s="12" t="n"/>
      <c r="C117" s="13" t="n"/>
      <c r="D117" s="13" t="n"/>
      <c r="E117" s="14" t="n"/>
      <c r="F117" s="12" t="n"/>
      <c r="G117" s="15">
        <f>IF(OR(A117="",B117="",C117="",E117=""),"",IF(IFERROR(COUNTIFS('Extrato Bancário'!$A$5:$A$124,A117,'Extrato Bancário'!$B$5:$B$124,B117,'Extrato Bancário'!$C$5:$C$124,C117),0)=0,"Sem correspondente",IF(ABS(IFERROR(SUMIFS('Extrato Bancário'!$E$5:$E$124,'Extrato Bancário'!$A$5:$A$124,A117,'Extrato Bancário'!$B$5:$B$124,B117,'Extrato Bancário'!$C$5:$C$124,C117),0)-IFERROR(SUMIFS($E$5:$E$124,$A$5:$A$124,A117,$B$5:$B$124,B117,$C$5:$C$124,C117),0))&lt;=IF(AND(ISNUMBER(Premissas!$B$4),Premissas!$B$4&gt;=0),Premissas!$B$4,0),"Conciliado","Conferir diferença")))</f>
        <v/>
      </c>
      <c r="H117" s="16" t="n"/>
    </row>
    <row r="118" ht="22" customHeight="1">
      <c r="A118" s="12" t="n"/>
      <c r="B118" s="12" t="n"/>
      <c r="C118" s="13" t="n"/>
      <c r="D118" s="13" t="n"/>
      <c r="E118" s="14" t="n"/>
      <c r="F118" s="12" t="n"/>
      <c r="G118" s="17">
        <f>IF(OR(A118="",B118="",C118="",E118=""),"",IF(IFERROR(COUNTIFS('Extrato Bancário'!$A$5:$A$124,A118,'Extrato Bancário'!$B$5:$B$124,B118,'Extrato Bancário'!$C$5:$C$124,C118),0)=0,"Sem correspondente",IF(ABS(IFERROR(SUMIFS('Extrato Bancário'!$E$5:$E$124,'Extrato Bancário'!$A$5:$A$124,A118,'Extrato Bancário'!$B$5:$B$124,B118,'Extrato Bancário'!$C$5:$C$124,C118),0)-IFERROR(SUMIFS($E$5:$E$124,$A$5:$A$124,A118,$B$5:$B$124,B118,$C$5:$C$124,C118),0))&lt;=IF(AND(ISNUMBER(Premissas!$B$4),Premissas!$B$4&gt;=0),Premissas!$B$4,0),"Conciliado","Conferir diferença")))</f>
        <v/>
      </c>
      <c r="H118" s="16" t="n"/>
    </row>
    <row r="119" ht="22" customHeight="1">
      <c r="A119" s="12" t="n"/>
      <c r="B119" s="12" t="n"/>
      <c r="C119" s="13" t="n"/>
      <c r="D119" s="13" t="n"/>
      <c r="E119" s="14" t="n"/>
      <c r="F119" s="12" t="n"/>
      <c r="G119" s="15">
        <f>IF(OR(A119="",B119="",C119="",E119=""),"",IF(IFERROR(COUNTIFS('Extrato Bancário'!$A$5:$A$124,A119,'Extrato Bancário'!$B$5:$B$124,B119,'Extrato Bancário'!$C$5:$C$124,C119),0)=0,"Sem correspondente",IF(ABS(IFERROR(SUMIFS('Extrato Bancário'!$E$5:$E$124,'Extrato Bancário'!$A$5:$A$124,A119,'Extrato Bancário'!$B$5:$B$124,B119,'Extrato Bancário'!$C$5:$C$124,C119),0)-IFERROR(SUMIFS($E$5:$E$124,$A$5:$A$124,A119,$B$5:$B$124,B119,$C$5:$C$124,C119),0))&lt;=IF(AND(ISNUMBER(Premissas!$B$4),Premissas!$B$4&gt;=0),Premissas!$B$4,0),"Conciliado","Conferir diferença")))</f>
        <v/>
      </c>
      <c r="H119" s="16" t="n"/>
    </row>
    <row r="120" ht="22" customHeight="1">
      <c r="A120" s="12" t="n"/>
      <c r="B120" s="12" t="n"/>
      <c r="C120" s="13" t="n"/>
      <c r="D120" s="13" t="n"/>
      <c r="E120" s="14" t="n"/>
      <c r="F120" s="12" t="n"/>
      <c r="G120" s="17">
        <f>IF(OR(A120="",B120="",C120="",E120=""),"",IF(IFERROR(COUNTIFS('Extrato Bancário'!$A$5:$A$124,A120,'Extrato Bancário'!$B$5:$B$124,B120,'Extrato Bancário'!$C$5:$C$124,C120),0)=0,"Sem correspondente",IF(ABS(IFERROR(SUMIFS('Extrato Bancário'!$E$5:$E$124,'Extrato Bancário'!$A$5:$A$124,A120,'Extrato Bancário'!$B$5:$B$124,B120,'Extrato Bancário'!$C$5:$C$124,C120),0)-IFERROR(SUMIFS($E$5:$E$124,$A$5:$A$124,A120,$B$5:$B$124,B120,$C$5:$C$124,C120),0))&lt;=IF(AND(ISNUMBER(Premissas!$B$4),Premissas!$B$4&gt;=0),Premissas!$B$4,0),"Conciliado","Conferir diferença")))</f>
        <v/>
      </c>
      <c r="H120" s="16" t="n"/>
    </row>
    <row r="121" ht="22" customHeight="1">
      <c r="A121" s="12" t="n"/>
      <c r="B121" s="12" t="n"/>
      <c r="C121" s="13" t="n"/>
      <c r="D121" s="13" t="n"/>
      <c r="E121" s="14" t="n"/>
      <c r="F121" s="12" t="n"/>
      <c r="G121" s="15">
        <f>IF(OR(A121="",B121="",C121="",E121=""),"",IF(IFERROR(COUNTIFS('Extrato Bancário'!$A$5:$A$124,A121,'Extrato Bancário'!$B$5:$B$124,B121,'Extrato Bancário'!$C$5:$C$124,C121),0)=0,"Sem correspondente",IF(ABS(IFERROR(SUMIFS('Extrato Bancário'!$E$5:$E$124,'Extrato Bancário'!$A$5:$A$124,A121,'Extrato Bancário'!$B$5:$B$124,B121,'Extrato Bancário'!$C$5:$C$124,C121),0)-IFERROR(SUMIFS($E$5:$E$124,$A$5:$A$124,A121,$B$5:$B$124,B121,$C$5:$C$124,C121),0))&lt;=IF(AND(ISNUMBER(Premissas!$B$4),Premissas!$B$4&gt;=0),Premissas!$B$4,0),"Conciliado","Conferir diferença")))</f>
        <v/>
      </c>
      <c r="H121" s="16" t="n"/>
    </row>
    <row r="122" ht="22" customHeight="1">
      <c r="A122" s="12" t="n"/>
      <c r="B122" s="12" t="n"/>
      <c r="C122" s="13" t="n"/>
      <c r="D122" s="13" t="n"/>
      <c r="E122" s="14" t="n"/>
      <c r="F122" s="12" t="n"/>
      <c r="G122" s="17">
        <f>IF(OR(A122="",B122="",C122="",E122=""),"",IF(IFERROR(COUNTIFS('Extrato Bancário'!$A$5:$A$124,A122,'Extrato Bancário'!$B$5:$B$124,B122,'Extrato Bancário'!$C$5:$C$124,C122),0)=0,"Sem correspondente",IF(ABS(IFERROR(SUMIFS('Extrato Bancário'!$E$5:$E$124,'Extrato Bancário'!$A$5:$A$124,A122,'Extrato Bancário'!$B$5:$B$124,B122,'Extrato Bancário'!$C$5:$C$124,C122),0)-IFERROR(SUMIFS($E$5:$E$124,$A$5:$A$124,A122,$B$5:$B$124,B122,$C$5:$C$124,C122),0))&lt;=IF(AND(ISNUMBER(Premissas!$B$4),Premissas!$B$4&gt;=0),Premissas!$B$4,0),"Conciliado","Conferir diferença")))</f>
        <v/>
      </c>
      <c r="H122" s="16" t="n"/>
    </row>
    <row r="123" ht="22" customHeight="1">
      <c r="A123" s="12" t="n"/>
      <c r="B123" s="12" t="n"/>
      <c r="C123" s="13" t="n"/>
      <c r="D123" s="13" t="n"/>
      <c r="E123" s="14" t="n"/>
      <c r="F123" s="12" t="n"/>
      <c r="G123" s="15">
        <f>IF(OR(A123="",B123="",C123="",E123=""),"",IF(IFERROR(COUNTIFS('Extrato Bancário'!$A$5:$A$124,A123,'Extrato Bancário'!$B$5:$B$124,B123,'Extrato Bancário'!$C$5:$C$124,C123),0)=0,"Sem correspondente",IF(ABS(IFERROR(SUMIFS('Extrato Bancário'!$E$5:$E$124,'Extrato Bancário'!$A$5:$A$124,A123,'Extrato Bancário'!$B$5:$B$124,B123,'Extrato Bancário'!$C$5:$C$124,C123),0)-IFERROR(SUMIFS($E$5:$E$124,$A$5:$A$124,A123,$B$5:$B$124,B123,$C$5:$C$124,C123),0))&lt;=IF(AND(ISNUMBER(Premissas!$B$4),Premissas!$B$4&gt;=0),Premissas!$B$4,0),"Conciliado","Conferir diferença")))</f>
        <v/>
      </c>
      <c r="H123" s="16" t="n"/>
    </row>
    <row r="124" ht="22" customHeight="1">
      <c r="A124" s="12" t="n"/>
      <c r="B124" s="12" t="n"/>
      <c r="C124" s="13" t="n"/>
      <c r="D124" s="13" t="n"/>
      <c r="E124" s="14" t="n"/>
      <c r="F124" s="12" t="n"/>
      <c r="G124" s="17">
        <f>IF(OR(A124="",B124="",C124="",E124=""),"",IF(IFERROR(COUNTIFS('Extrato Bancário'!$A$5:$A$124,A124,'Extrato Bancário'!$B$5:$B$124,B124,'Extrato Bancário'!$C$5:$C$124,C124),0)=0,"Sem correspondente",IF(ABS(IFERROR(SUMIFS('Extrato Bancário'!$E$5:$E$124,'Extrato Bancário'!$A$5:$A$124,A124,'Extrato Bancário'!$B$5:$B$124,B124,'Extrato Bancário'!$C$5:$C$124,C124),0)-IFERROR(SUMIFS($E$5:$E$124,$A$5:$A$124,A124,$B$5:$B$124,B124,$C$5:$C$124,C124),0))&lt;=IF(AND(ISNUMBER(Premissas!$B$4),Premissas!$B$4&gt;=0),Premissas!$B$4,0),"Conciliado","Conferir diferença")))</f>
        <v/>
      </c>
      <c r="H124" s="16" t="n"/>
    </row>
  </sheetData>
  <autoFilter ref="A4:H124"/>
  <mergeCells count="1">
    <mergeCell ref="A1:H1"/>
  </mergeCells>
  <conditionalFormatting sqref="A5:H124">
    <cfRule type="expression" priority="1" dxfId="1" stopIfTrue="1">
      <formula>AND(COUNTA($A5:$F5,$H5)&gt;0,OR($A5="",$B5="",$C5="",$E5=""))</formula>
    </cfRule>
  </conditionalFormatting>
  <conditionalFormatting sqref="G5:G124">
    <cfRule type="expression" priority="2" dxfId="2">
      <formula>$G5="Conciliado"</formula>
    </cfRule>
    <cfRule type="expression" priority="3" dxfId="1">
      <formula>$G5="Conferir diferença"</formula>
    </cfRule>
    <cfRule type="expression" priority="4" dxfId="0">
      <formula>$G5="Sem correspondente"</formula>
    </cfRule>
  </conditionalFormatting>
  <dataValidations count="3">
    <dataValidation sqref="C5:C124" showDropDown="0" showInputMessage="1" showErrorMessage="1" allowBlank="0" errorTitle="Período inválido" error="Informe o primeiro dia do mês no formato DD/MM/AAAA." promptTitle="Período mensal" prompt="Use o primeiro dia do mês, por exemplo 01/09/2026." type="custom">
      <formula1>=OR(C5="",AND(ISNUMBER(C5),DAY(C5)=1))</formula1>
    </dataValidation>
    <dataValidation sqref="D5:D124" showDropDown="0" showInputMessage="1" showErrorMessage="1" allowBlank="0" errorTitle="Data inválida" error="Informe uma data válida no formato DD/MM/AAAA." promptTitle="Vencimento" prompt="Informe uma data válida para conferência." type="custom">
      <formula1>=OR(D5="",ISNUMBER(D5))</formula1>
    </dataValidation>
    <dataValidation sqref="E5:E124" showDropDown="0" showInputMessage="1" showErrorMessage="1" allowBlank="0" errorTitle="Valor inválido" error="Informe um valor numérico diferente de zero." promptTitle="Valor do lançamento" prompt="Use valor positivo para crédito e negativo para débito." type="custom">
      <formula1>=OR(E5="",AND(ISNUMBER(E5),E5&lt;&gt;0))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D7A52E"/>
    <outlinePr summaryBelow="1" summaryRight="1"/>
    <pageSetUpPr fitToPage="1"/>
  </sheetPr>
  <dimension ref="A1:D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44" customWidth="1" min="2" max="2"/>
    <col width="47" customWidth="1" min="3" max="3"/>
    <col width="53" customWidth="1" min="4" max="4"/>
  </cols>
  <sheetData>
    <row r="1" ht="30" customHeight="1">
      <c r="A1" s="1" t="inlineStr">
        <is>
          <t>Premissas da conciliação</t>
        </is>
      </c>
    </row>
    <row r="2" ht="30" customHeight="1">
      <c r="A2" s="3" t="inlineStr">
        <is>
          <t>A tolerância é editável. Os critérios abaixo orientam a conferência manual dos registros.</t>
        </is>
      </c>
    </row>
    <row r="3" ht="28" customHeight="1">
      <c r="A3" s="4" t="inlineStr">
        <is>
          <t>Premissa</t>
        </is>
      </c>
      <c r="B3" s="4" t="inlineStr">
        <is>
          <t>Valor</t>
        </is>
      </c>
      <c r="C3" s="4" t="inlineStr">
        <is>
          <t>Aplicação</t>
        </is>
      </c>
      <c r="D3" s="4" t="inlineStr">
        <is>
          <t>Observação</t>
        </is>
      </c>
    </row>
    <row r="4" ht="34" customHeight="1">
      <c r="A4" s="18" t="inlineStr">
        <is>
          <t>Tolerância monetária</t>
        </is>
      </c>
      <c r="B4" s="14" t="n">
        <v>0.05</v>
      </c>
      <c r="C4" s="19" t="inlineStr">
        <is>
          <t>R$ por grupo</t>
        </is>
      </c>
      <c r="D4" s="19" t="inlineStr">
        <is>
          <t>Diferenças até esse valor são tratadas como conciliadas para solicitar conferência humana.</t>
        </is>
      </c>
    </row>
    <row r="5"/>
    <row r="6">
      <c r="A6" s="4" t="inlineStr">
        <is>
          <t>Referência de uso</t>
        </is>
      </c>
      <c r="B6" s="4" t="n"/>
      <c r="C6" s="4" t="n"/>
      <c r="D6" s="4" t="n"/>
    </row>
    <row r="7" ht="36" customHeight="1">
      <c r="A7" s="18" t="inlineStr">
        <is>
          <t>Agrupamento</t>
        </is>
      </c>
      <c r="B7" s="19" t="inlineStr">
        <is>
          <t>Condomínio + unidade + período</t>
        </is>
      </c>
      <c r="C7" s="19" t="inlineStr">
        <is>
          <t>A correspondência exige igualdade nesses três campos.</t>
        </is>
      </c>
      <c r="D7" s="19" t="inlineStr">
        <is>
          <t>O vencimento não altera o agrupamento.</t>
        </is>
      </c>
    </row>
    <row r="8" ht="36" customHeight="1">
      <c r="A8" s="20" t="inlineStr">
        <is>
          <t>Comparação</t>
        </is>
      </c>
      <c r="B8" s="21" t="inlineStr">
        <is>
          <t>Soma dos valores por grupo</t>
        </is>
      </c>
      <c r="C8" s="21" t="inlineStr">
        <is>
          <t>Compara a soma no extrato com a soma nos registros internos.</t>
        </is>
      </c>
      <c r="D8" s="21" t="inlineStr">
        <is>
          <t>A tolerância monetária é aplicada à diferença absoluta.</t>
        </is>
      </c>
    </row>
    <row r="9" ht="36" customHeight="1">
      <c r="A9" s="18" t="inlineStr">
        <is>
          <t>Período</t>
        </is>
      </c>
      <c r="B9" s="19" t="inlineStr">
        <is>
          <t>Primeiro dia do mês</t>
        </is>
      </c>
      <c r="C9" s="19" t="inlineStr">
        <is>
          <t>Informe como 01/MM/AAAA.</t>
        </is>
      </c>
      <c r="D9" s="19" t="inlineStr">
        <is>
          <t>A validação evita períodos com outro dia do mês.</t>
        </is>
      </c>
    </row>
    <row r="10" ht="36" customHeight="1">
      <c r="A10" s="20" t="inlineStr">
        <is>
          <t>Vencimento</t>
        </is>
      </c>
      <c r="B10" s="21" t="inlineStr">
        <is>
          <t>Data de referência</t>
        </is>
      </c>
      <c r="C10" s="21" t="inlineStr">
        <is>
          <t>Serve para conferência visual.</t>
        </is>
      </c>
      <c r="D10" s="21" t="inlineStr">
        <is>
          <t>Confira manualmente eventuais diferenças de data.</t>
        </is>
      </c>
    </row>
    <row r="11" ht="36" customHeight="1">
      <c r="A11" s="18" t="inlineStr">
        <is>
          <t>Uso da situação</t>
        </is>
      </c>
      <c r="B11" s="19" t="inlineStr">
        <is>
          <t>Apoio à revisão</t>
        </is>
      </c>
      <c r="C11" s="19" t="inlineStr">
        <is>
          <t>Não substitui comprovantes nem conferência documental.</t>
        </is>
      </c>
      <c r="D11" s="19" t="inlineStr">
        <is>
          <t>A planilha não importa extratos nem executa pagamentos.</t>
        </is>
      </c>
    </row>
    <row r="12"/>
    <row r="13">
      <c r="A13" s="4" t="inlineStr">
        <is>
          <t>Situação</t>
        </is>
      </c>
      <c r="B13" s="4" t="inlineStr">
        <is>
          <t>Leitura para conferência</t>
        </is>
      </c>
      <c r="C13" s="4" t="inlineStr">
        <is>
          <t>Ação sugerida</t>
        </is>
      </c>
      <c r="D13" s="4" t="inlineStr">
        <is>
          <t>Observação</t>
        </is>
      </c>
    </row>
    <row r="14" ht="43" customHeight="1">
      <c r="A14" s="18" t="inlineStr">
        <is>
          <t>Conciliado</t>
        </is>
      </c>
      <c r="B14" s="19" t="inlineStr">
        <is>
          <t>Há grupo correspondente e a diferença está dentro da tolerância.</t>
        </is>
      </c>
      <c r="C14" s="19" t="inlineStr">
        <is>
          <t>Revisar os dados antes de concluir a conferência.</t>
        </is>
      </c>
      <c r="D14" s="19" t="inlineStr">
        <is>
          <t>Resultado calculado a partir dos campos preenchidos.</t>
        </is>
      </c>
    </row>
    <row r="15" ht="43" customHeight="1">
      <c r="A15" s="20" t="inlineStr">
        <is>
          <t>Conferir diferença</t>
        </is>
      </c>
      <c r="B15" s="21" t="inlineStr">
        <is>
          <t>Há grupo correspondente, mas os totais ultrapassam a tolerância.</t>
        </is>
      </c>
      <c r="C15" s="21" t="inlineStr">
        <is>
          <t>Comparar valores e documentos manualmente.</t>
        </is>
      </c>
      <c r="D15" s="21" t="inlineStr">
        <is>
          <t>O alerta não altera nenhum lançamento.</t>
        </is>
      </c>
    </row>
    <row r="16" ht="43" customHeight="1">
      <c r="A16" s="18" t="inlineStr">
        <is>
          <t>Sem correspondente</t>
        </is>
      </c>
      <c r="B16" s="19" t="inlineStr">
        <is>
          <t>Não foi encontrado grupo com os mesmos campos de agrupamento.</t>
        </is>
      </c>
      <c r="C16" s="19" t="inlineStr">
        <is>
          <t>Verificar digitação, período e existência do registro.</t>
        </is>
      </c>
      <c r="D16" s="19" t="inlineStr">
        <is>
          <t>A conferência permanece sob responsabilidade do usuário.</t>
        </is>
      </c>
    </row>
  </sheetData>
  <mergeCells count="1">
    <mergeCell ref="A1:D1"/>
  </mergeCells>
  <dataValidations count="1">
    <dataValidation sqref="B4" showDropDown="0" showInputMessage="1" showErrorMessage="1" allowBlank="0" errorTitle="Tolerância inválida" error="Informe um valor numérico igual ou maior que zero." promptTitle="Tolerância monetária" prompt="Defina o limite em reais usado na comparação dos grupos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fictício de gestão condominial</dc:creator>
  <dc:title xmlns:dc="http://purl.org/dc/elements/1.1/">Conciliação bancária condomínio</dc:title>
  <dc:subject xmlns:dc="http://purl.org/dc/elements/1.1/">Conferência manual de extrato e lançamentos internos</dc:subject>
  <dcterms:created xmlns:dcterms="http://purl.org/dc/terms/" xmlns:xsi="http://www.w3.org/2001/XMLSchema-instance" xsi:type="dcterms:W3CDTF">2026-09-19T00:16:53Z</dcterms:created>
  <dcterms:modified xmlns:dcterms="http://purl.org/dc/terms/" xmlns:xsi="http://www.w3.org/2001/XMLSchema-instance" xsi:type="dcterms:W3CDTF">2026-09-19T00:16:53+00:00Z</dcterms:modified>
</cp:coreProperties>
</file>