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adastro" sheetId="2" state="visible" r:id="rId2"/>
    <sheet xmlns:r="http://schemas.openxmlformats.org/officeDocument/2006/relationships" name="Parâmetros" sheetId="3" state="visible" r:id="rId3"/>
  </sheets>
  <definedNames>
    <definedName name="_xlnm._FilterDatabase" localSheetId="1" hidden="1">'Cadastro'!$A$3:$V$203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d/mm/yyyy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4"/>
    </font>
    <font>
      <name val="Aptos"/>
      <b val="1"/>
      <color rgb="00FFFFFF"/>
      <sz val="10"/>
    </font>
    <font>
      <name val="Aptos"/>
      <b val="1"/>
      <color rgb="00243746"/>
      <sz val="10"/>
    </font>
    <font>
      <name val="Aptos"/>
      <b val="1"/>
      <color rgb="00FFFFFF"/>
      <sz val="11"/>
    </font>
    <font>
      <name val="Aptos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EEF4F1"/>
      </patternFill>
    </fill>
    <fill>
      <patternFill patternType="solid">
        <fgColor rgb="00FFFFFF"/>
      </patternFill>
    </fill>
    <fill>
      <patternFill patternType="solid">
        <fgColor rgb="00FFF3D8"/>
      </patternFill>
    </fill>
  </fills>
  <borders count="6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  <border>
      <left/>
      <right/>
      <top style="thin">
        <color rgb="00C9D4D0"/>
      </top>
      <bottom/>
      <diagonal/>
    </border>
    <border>
      <left/>
      <right style="thin">
        <color rgb="00C9D4D0"/>
      </right>
      <top style="thin">
        <color rgb="00C9D4D0"/>
      </top>
      <bottom/>
      <diagonal/>
    </border>
    <border>
      <left/>
      <right style="thin">
        <color rgb="00C9D4D0"/>
      </right>
      <top style="thin">
        <color rgb="00C9D4D0"/>
      </top>
      <bottom style="thin">
        <color rgb="00C9D4D0"/>
      </bottom>
      <diagonal/>
    </border>
    <border>
      <left/>
      <right/>
      <top style="thin">
        <color rgb="00C9D4D0"/>
      </top>
      <bottom style="thin">
        <color rgb="00C9D4D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5" fillId="6" borderId="1" applyAlignment="1" applyProtection="1" pivotButton="0" quotePrefix="0" xfId="0">
      <alignment horizontal="center" vertical="center"/>
      <protection locked="0" hidden="0"/>
    </xf>
    <xf numFmtId="165" fontId="5" fillId="6" borderId="1" applyAlignment="1" applyProtection="1" pivotButton="0" quotePrefix="0" xfId="0">
      <alignment horizontal="center" vertical="center"/>
      <protection locked="0" hidden="0"/>
    </xf>
    <xf numFmtId="0" fontId="5" fillId="6" borderId="1" applyAlignment="1" applyProtection="1" pivotButton="0" quotePrefix="0" xfId="0">
      <alignment horizontal="left" vertical="center" wrapText="1"/>
      <protection locked="0" hidden="0"/>
    </xf>
    <xf numFmtId="1" fontId="5" fillId="6" borderId="1" applyAlignment="1" applyProtection="1" pivotButton="0" quotePrefix="0" xfId="0">
      <alignment horizontal="center" vertical="center"/>
      <protection locked="0" hidden="0"/>
    </xf>
    <xf numFmtId="0" fontId="5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1" fontId="3" fillId="6" borderId="1" applyAlignment="1" applyProtection="1" pivotButton="0" quotePrefix="0" xfId="0">
      <alignment horizontal="center" vertical="center"/>
      <protection locked="0" hidden="0"/>
    </xf>
    <xf numFmtId="0" fontId="5" fillId="6" borderId="1" applyAlignment="1" applyProtection="1" pivotButton="0" quotePrefix="0" xfId="0">
      <alignment horizontal="left" vertical="center"/>
      <protection locked="0" hidden="0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6">
    <dxf>
      <font>
        <name val="Aptos"/>
        <b val="1"/>
        <color rgb="00FFFFFF"/>
        <sz val="10"/>
      </font>
      <fill>
        <patternFill patternType="solid">
          <fgColor rgb="00C65A3A"/>
        </patternFill>
      </fill>
    </dxf>
    <dxf>
      <font>
        <name val="Aptos"/>
        <b val="1"/>
        <color rgb="00FFFFFF"/>
        <sz val="10"/>
      </font>
      <fill>
        <patternFill patternType="solid">
          <fgColor rgb="002F7D5B"/>
        </patternFill>
      </fill>
    </dxf>
    <dxf>
      <font>
        <name val="Aptos"/>
        <b val="1"/>
        <color rgb="00C65A3A"/>
        <sz val="10"/>
      </font>
      <fill>
        <patternFill patternType="solid">
          <fgColor rgb="00FCE8E6"/>
        </patternFill>
      </fill>
    </dxf>
    <dxf>
      <font>
        <name val="Aptos"/>
        <b val="1"/>
        <color rgb="00243746"/>
        <sz val="10"/>
      </font>
      <fill>
        <patternFill patternType="solid">
          <fgColor rgb="00FFF4CC"/>
        </patternFill>
      </fill>
    </dxf>
    <dxf>
      <font>
        <name val="Aptos"/>
        <b val="1"/>
        <color rgb="00243746"/>
        <sz val="10"/>
      </font>
      <fill>
        <patternFill patternType="solid">
          <fgColor rgb="00D7A52E"/>
        </patternFill>
      </fill>
    </dxf>
    <dxf>
      <font>
        <name val="Aptos"/>
        <b val="1"/>
        <color rgb="00C65A3A"/>
        <sz val="10"/>
      </font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324D"/>
    <outlinePr summaryBelow="1" summaryRight="1"/>
    <pageSetUpPr/>
  </sheetPr>
  <dimension ref="A1:B10"/>
  <sheetViews>
    <sheetView showGridLines="0"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22" customWidth="1" min="2" max="2"/>
  </cols>
  <sheetData>
    <row r="1" ht="28" customHeight="1">
      <c r="A1" s="1" t="inlineStr">
        <is>
          <t>Painel — resumo operacional do cadastro de veículos</t>
        </is>
      </c>
      <c r="B1" s="22" t="n"/>
    </row>
    <row r="2" ht="28" customHeight="1">
      <c r="A2" s="2" t="inlineStr">
        <is>
          <t>Cadastros preenchidos</t>
        </is>
      </c>
      <c r="B2" s="3">
        <f>COUNTIF(Cadastro!$A$4:$A$203,"&lt;&gt;")</f>
        <v/>
      </c>
    </row>
    <row r="3" ht="28" customHeight="1">
      <c r="A3" s="2" t="inlineStr">
        <is>
          <t>Cadastros ativos</t>
        </is>
      </c>
      <c r="B3" s="4">
        <f>COUNTIF(Cadastro!$M$4:$M$203,"Ativo")</f>
        <v/>
      </c>
    </row>
    <row r="4" ht="28" customHeight="1">
      <c r="A4" s="2" t="inlineStr">
        <is>
          <t>Cadastros pendentes</t>
        </is>
      </c>
      <c r="B4" s="3">
        <f>COUNTIF(Cadastro!$M$4:$M$203,"Pendente")</f>
        <v/>
      </c>
    </row>
    <row r="5" ht="28" customHeight="1">
      <c r="A5" s="2" t="inlineStr">
        <is>
          <t>Cadastros com inconsistência</t>
        </is>
      </c>
      <c r="B5" s="4">
        <f>COUNTIFS(Cadastro!$A$4:$A$203,"&lt;&gt;",Cadastro!$U$4:$U$203,"&lt;&gt;OK",Cadastro!$U$4:$U$203,"&lt;&gt;")</f>
        <v/>
      </c>
    </row>
    <row r="6" ht="28" customHeight="1">
      <c r="A6" s="2" t="inlineStr">
        <is>
          <t>Registros ativos com placa duplicada</t>
        </is>
      </c>
      <c r="B6" s="3">
        <f>COUNTIFS(Cadastro!$M$4:$M$203,"Ativo",Cadastro!$R$4:$R$203,"&gt;1")</f>
        <v/>
      </c>
    </row>
    <row r="7" ht="28" customHeight="1">
      <c r="A7" s="2" t="inlineStr">
        <is>
          <t>Credenciais vencidas ou próximas do vencimento</t>
        </is>
      </c>
      <c r="B7" s="4">
        <f>COUNTIFS(Cadastro!$M$4:$M$203,"&lt;&gt;Inativo",Cadastro!$T$4:$T$203,"Vencida")+COUNTIFS(Cadastro!$M$4:$M$203,"&lt;&gt;Inativo",Cadastro!$T$4:$T$203,"Vence em breve")</f>
        <v/>
      </c>
    </row>
    <row r="8" ht="28" customHeight="1">
      <c r="A8" s="2" t="inlineStr">
        <is>
          <t>Registros ativos em unidades acima do limite</t>
        </is>
      </c>
      <c r="B8" s="3">
        <f>COUNTIFS(Cadastro!$M$4:$M$203,"Ativo",Cadastro!$S$4:$S$203,"&gt;"&amp;'Parâmetros'!$B$2)</f>
        <v/>
      </c>
    </row>
    <row r="9" ht="28" customHeight="1">
      <c r="A9" s="2" t="inlineStr">
        <is>
          <t>Percentual de cadastros sem inconsistência</t>
        </is>
      </c>
      <c r="B9" s="5">
        <f>IFERROR(COUNTIF(Cadastro!$U$4:$U$203,"OK")/COUNTIF(Cadastro!$A$4:$A$203,"&lt;&gt;"),0)</f>
        <v/>
      </c>
    </row>
    <row r="10" ht="28" customHeight="1">
      <c r="A10" s="2" t="inlineStr">
        <is>
          <t>Data mais recente de cadastro</t>
        </is>
      </c>
      <c r="B10" s="6">
        <f>IF(COUNT(Cadastro!$B$4:$B$203)=0,"",MAX(Cadastro!$B$4:$B$203))</f>
        <v/>
      </c>
    </row>
  </sheetData>
  <mergeCells count="1">
    <mergeCell ref="A1:B1"/>
  </mergeCells>
  <conditionalFormatting sqref="B5:B8">
    <cfRule type="expression" priority="1" dxfId="0">
      <formula>B5&gt;0</formula>
    </cfRule>
  </conditionalFormatting>
  <conditionalFormatting sqref="B9">
    <cfRule type="expression" priority="2" dxfId="1">
      <formula>B9=1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F6F68"/>
    <outlinePr summaryBelow="1" summaryRight="1"/>
    <pageSetUpPr/>
  </sheetPr>
  <dimension ref="A1:V203"/>
  <sheetViews>
    <sheetView showGridLines="0" zoomScale="8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8" customWidth="1" min="3" max="3"/>
    <col width="12" customWidth="1" min="4" max="4"/>
    <col width="15" customWidth="1" min="5" max="5"/>
    <col width="17" customWidth="1" min="6" max="6"/>
    <col width="21" customWidth="1" min="7" max="7"/>
    <col width="13" customWidth="1" min="8" max="8"/>
    <col width="16" customWidth="1" min="9" max="9"/>
    <col width="12" customWidth="1" min="10" max="10"/>
    <col width="22" customWidth="1" min="11" max="11"/>
    <col width="15" customWidth="1" min="12" max="12"/>
    <col width="16" customWidth="1" min="13" max="13"/>
    <col width="34" customWidth="1" min="14" max="14"/>
    <col width="27" customWidth="1" min="15" max="15"/>
    <col width="17" customWidth="1" min="16" max="16"/>
    <col width="15" customWidth="1" min="17" max="17"/>
    <col width="15" customWidth="1" min="18" max="18"/>
    <col width="16" customWidth="1" min="19" max="19"/>
    <col width="19" customWidth="1" min="20" max="20"/>
    <col width="23" customWidth="1" min="21" max="21"/>
    <col width="24" customWidth="1" min="22" max="22"/>
  </cols>
  <sheetData>
    <row r="1" ht="29" customHeight="1">
      <c r="A1" s="1" t="inlineStr">
        <is>
          <t>Cadastro administrativo de veículos — exemplos iniciais fictícios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3" t="n"/>
      <c r="N1" s="23" t="n"/>
      <c r="O1" s="23" t="n"/>
      <c r="P1" s="23" t="n"/>
      <c r="Q1" s="23" t="n"/>
      <c r="R1" s="23" t="n"/>
      <c r="S1" s="23" t="n"/>
      <c r="T1" s="23" t="n"/>
      <c r="U1" s="23" t="n"/>
      <c r="V1" s="22" t="n"/>
    </row>
    <row r="2" ht="24" customHeight="1">
      <c r="A2" s="7" t="inlineStr">
        <is>
          <t>Não registrar dados pessoais nem credenciais de acesso.</t>
        </is>
      </c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3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2" t="n"/>
    </row>
    <row r="3" ht="46" customHeight="1">
      <c r="A3" s="8" t="inlineStr">
        <is>
          <t>Código do cadastro</t>
        </is>
      </c>
      <c r="B3" s="8" t="inlineStr">
        <is>
          <t>Data do cadastro</t>
        </is>
      </c>
      <c r="C3" s="8" t="inlineStr">
        <is>
          <t>Bloco/Torre</t>
        </is>
      </c>
      <c r="D3" s="8" t="inlineStr">
        <is>
          <t>Unidade</t>
        </is>
      </c>
      <c r="E3" s="8" t="inlineStr">
        <is>
          <t>Placa informada</t>
        </is>
      </c>
      <c r="F3" s="8" t="inlineStr">
        <is>
          <t>Marca</t>
        </is>
      </c>
      <c r="G3" s="8" t="inlineStr">
        <is>
          <t>Modelo</t>
        </is>
      </c>
      <c r="H3" s="8" t="inlineStr">
        <is>
          <t>Cor</t>
        </is>
      </c>
      <c r="I3" s="8" t="inlineStr">
        <is>
          <t>Tipo</t>
        </is>
      </c>
      <c r="J3" s="8" t="inlineStr">
        <is>
          <t>Ano/modelo</t>
        </is>
      </c>
      <c r="K3" s="8" t="inlineStr">
        <is>
          <t>Identificador visual da credencial</t>
        </is>
      </c>
      <c r="L3" s="8" t="inlineStr">
        <is>
          <t>Validade da credencial</t>
        </is>
      </c>
      <c r="M3" s="8" t="inlineStr">
        <is>
          <t>Situação do cadastro</t>
        </is>
      </c>
      <c r="N3" s="8" t="inlineStr">
        <is>
          <t>Observação administrativa</t>
        </is>
      </c>
      <c r="O3" s="9" t="inlineStr">
        <is>
          <t>Unidade-chave</t>
        </is>
      </c>
      <c r="P3" s="9" t="inlineStr">
        <is>
          <t>Placa normalizada</t>
        </is>
      </c>
      <c r="Q3" s="9" t="inlineStr">
        <is>
          <t>Formato da placa</t>
        </is>
      </c>
      <c r="R3" s="9" t="inlineStr">
        <is>
          <t>Registros ativos da placa</t>
        </is>
      </c>
      <c r="S3" s="9" t="inlineStr">
        <is>
          <t>Veículos ativos da unidade</t>
        </is>
      </c>
      <c r="T3" s="9" t="inlineStr">
        <is>
          <t>Situação da credencial</t>
        </is>
      </c>
      <c r="U3" s="9" t="inlineStr">
        <is>
          <t>Consistência</t>
        </is>
      </c>
      <c r="V3" s="9" t="inlineStr">
        <is>
          <t>Ação sugerida</t>
        </is>
      </c>
    </row>
    <row r="4" ht="31" customHeight="1">
      <c r="A4" s="10" t="inlineStr">
        <is>
          <t>CAD-FIC-001</t>
        </is>
      </c>
      <c r="B4" s="11" t="n">
        <v>46280</v>
      </c>
      <c r="C4" s="10" t="inlineStr">
        <is>
          <t>Torre Teste A</t>
        </is>
      </c>
      <c r="D4" s="10" t="inlineStr">
        <is>
          <t>T-101</t>
        </is>
      </c>
      <c r="E4" s="10" t="inlineStr">
        <is>
          <t>FIC1A01</t>
        </is>
      </c>
      <c r="F4" s="12" t="inlineStr">
        <is>
          <t>Marca Alfa</t>
        </is>
      </c>
      <c r="G4" s="12" t="inlineStr">
        <is>
          <t>Aurora Fictício</t>
        </is>
      </c>
      <c r="H4" s="10" t="inlineStr">
        <is>
          <t>Branco</t>
        </is>
      </c>
      <c r="I4" s="10" t="inlineStr">
        <is>
          <t>Automóvel</t>
        </is>
      </c>
      <c r="J4" s="13" t="n">
        <v>2025</v>
      </c>
      <c r="K4" s="10" t="inlineStr">
        <is>
          <t>CV-FIC-001</t>
        </is>
      </c>
      <c r="L4" s="11" t="n">
        <v>46387</v>
      </c>
      <c r="M4" s="10" t="inlineStr">
        <is>
          <t>Ativo</t>
        </is>
      </c>
      <c r="N4" s="12" t="inlineStr">
        <is>
          <t>EXEMPLO FICTÍCIO — NÃO OPERACIONAL</t>
        </is>
      </c>
      <c r="O4" s="14">
        <f>IF(OR(C4="",D4=""),"",C4&amp;" - "&amp;D4)</f>
        <v/>
      </c>
      <c r="P4" s="15">
        <f>IF(E4="","",UPPER(SUBSTITUTE(SUBSTITUTE(E4,"-","")," ","")))</f>
        <v/>
      </c>
      <c r="Q4" s="15">
        <f>IF(P4="","",IF(LEN(P4)&lt;&gt;7,"Revisar",IF(AND(CODE(MID(P4,1,1))&gt;=65,CODE(MID(P4,1,1))&lt;=90,CODE(MID(P4,2,1))&gt;=65,CODE(MID(P4,2,1))&lt;=90,CODE(MID(P4,3,1))&gt;=65,CODE(MID(P4,3,1))&lt;=90,CODE(MID(P4,4,1))&gt;=48,CODE(MID(P4,4,1))&lt;=57,OR(AND(CODE(MID(P4,5,1))&gt;=48,CODE(MID(P4,5,1))&lt;=57,CODE(MID(P4,6,1))&gt;=48,CODE(MID(P4,6,1))&lt;=57,CODE(MID(P4,7,1))&gt;=48,CODE(MID(P4,7,1))&lt;=57),AND(CODE(MID(P4,5,1))&gt;=65,CODE(MID(P4,5,1))&lt;=90,CODE(MID(P4,6,1))&gt;=48,CODE(MID(P4,6,1))&lt;=57,CODE(MID(P4,7,1))&gt;=48,CODE(MID(P4,7,1))&lt;=57))),"Válido","Revisar")))</f>
        <v/>
      </c>
      <c r="R4" s="16">
        <f>IF(OR(P4="",M4=""),"",COUNTIFS($P$4:$P$203,P4,$M$4:$M$203,"Ativo"))</f>
        <v/>
      </c>
      <c r="S4" s="16">
        <f>IF(OR(O4="",M4=""),"",COUNTIFS($O$4:$O$203,O4,$M$4:$M$203,"Ativo"))</f>
        <v/>
      </c>
      <c r="T4" s="15">
        <f>IF(A4="","",IF(K4="","Sem credencial",IF(L4="","Validade ausente",IF(L4&lt;TODAY(),"Vencida",IF(L4&lt;=TODAY()+'Parâmetros'!$B$3,"Vence em breve","Vigente")))))</f>
        <v/>
      </c>
      <c r="U4" s="15">
        <f>IF(COUNTA($A4:$N4)=0,"",IF(OR(A4="",B4="",C4="",D4="",E4="",F4="",G4="",I4="",M4=""),"Incompleto",IF(Q4&lt;&gt;"Válido","Revisar placa",IF(AND(M4="Ativo",R4&gt;1),"Placa ativa duplicada",IF(AND(M4="Ativo",S4&gt;'Parâmetros'!$B$2),"Acima do limite",IF(AND(K4="",L4&lt;&gt;""),"Credencial inconsistente",IF(AND(M4="Ativo",'Parâmetros'!$B$4="Sim",K4=""),"Credencial ausente",IF(AND(K4&lt;&gt;"",L4=""),"Validade ausente",IF(AND(M4="Ativo",L4&lt;&gt;"",L4&lt;TODAY()),"Credencial vencida","OK")))))))))</f>
        <v/>
      </c>
      <c r="V4" s="14">
        <f>IF(U4="","",IF(U4&lt;&gt;"OK","Corrigir: "&amp;U4,IF(AND(M4&lt;&gt;"Inativo",T4="Vencida"),"Revisar credencial",IF(AND(M4&lt;&gt;"Inativo",T4="Vence em breve"),"Revisar validade",IF(M4="Pendente","Concluir cadastro","Nenhuma")))))</f>
        <v/>
      </c>
    </row>
    <row r="5" ht="31" customHeight="1">
      <c r="A5" s="10" t="inlineStr">
        <is>
          <t>CAD-FIC-002</t>
        </is>
      </c>
      <c r="B5" s="11" t="n">
        <v>46280</v>
      </c>
      <c r="C5" s="10" t="inlineStr">
        <is>
          <t>Torre Teste A</t>
        </is>
      </c>
      <c r="D5" s="10" t="inlineStr">
        <is>
          <t>T-102</t>
        </is>
      </c>
      <c r="E5" s="10" t="inlineStr">
        <is>
          <t>FIC2B02</t>
        </is>
      </c>
      <c r="F5" s="12" t="inlineStr">
        <is>
          <t>Marca Beta</t>
        </is>
      </c>
      <c r="G5" s="12" t="inlineStr">
        <is>
          <t>Brisa Fictício</t>
        </is>
      </c>
      <c r="H5" s="10" t="inlineStr">
        <is>
          <t>Azul</t>
        </is>
      </c>
      <c r="I5" s="10" t="inlineStr">
        <is>
          <t>Motocicleta</t>
        </is>
      </c>
      <c r="J5" s="13" t="n">
        <v>2024</v>
      </c>
      <c r="K5" s="10" t="inlineStr">
        <is>
          <t>CV-FIC-002</t>
        </is>
      </c>
      <c r="L5" s="11" t="n">
        <v>46295</v>
      </c>
      <c r="M5" s="10" t="inlineStr">
        <is>
          <t>Ativo</t>
        </is>
      </c>
      <c r="N5" s="12" t="inlineStr">
        <is>
          <t>EXEMPLO FICTÍCIO — NÃO OPERACIONAL</t>
        </is>
      </c>
      <c r="O5" s="17">
        <f>IF(OR(C5="",D5=""),"",C5&amp;" - "&amp;D5)</f>
        <v/>
      </c>
      <c r="P5" s="18">
        <f>IF(E5="","",UPPER(SUBSTITUTE(SUBSTITUTE(E5,"-","")," ","")))</f>
        <v/>
      </c>
      <c r="Q5" s="18">
        <f>IF(P5="","",IF(LEN(P5)&lt;&gt;7,"Revisar",IF(AND(CODE(MID(P5,1,1))&gt;=65,CODE(MID(P5,1,1))&lt;=90,CODE(MID(P5,2,1))&gt;=65,CODE(MID(P5,2,1))&lt;=90,CODE(MID(P5,3,1))&gt;=65,CODE(MID(P5,3,1))&lt;=90,CODE(MID(P5,4,1))&gt;=48,CODE(MID(P5,4,1))&lt;=57,OR(AND(CODE(MID(P5,5,1))&gt;=48,CODE(MID(P5,5,1))&lt;=57,CODE(MID(P5,6,1))&gt;=48,CODE(MID(P5,6,1))&lt;=57,CODE(MID(P5,7,1))&gt;=48,CODE(MID(P5,7,1))&lt;=57),AND(CODE(MID(P5,5,1))&gt;=65,CODE(MID(P5,5,1))&lt;=90,CODE(MID(P5,6,1))&gt;=48,CODE(MID(P5,6,1))&lt;=57,CODE(MID(P5,7,1))&gt;=48,CODE(MID(P5,7,1))&lt;=57))),"Válido","Revisar")))</f>
        <v/>
      </c>
      <c r="R5" s="19">
        <f>IF(OR(P5="",M5=""),"",COUNTIFS($P$4:$P$203,P5,$M$4:$M$203,"Ativo"))</f>
        <v/>
      </c>
      <c r="S5" s="19">
        <f>IF(OR(O5="",M5=""),"",COUNTIFS($O$4:$O$203,O5,$M$4:$M$203,"Ativo"))</f>
        <v/>
      </c>
      <c r="T5" s="18">
        <f>IF(A5="","",IF(K5="","Sem credencial",IF(L5="","Validade ausente",IF(L5&lt;TODAY(),"Vencida",IF(L5&lt;=TODAY()+'Parâmetros'!$B$3,"Vence em breve","Vigente")))))</f>
        <v/>
      </c>
      <c r="U5" s="18">
        <f>IF(COUNTA($A5:$N5)=0,"",IF(OR(A5="",B5="",C5="",D5="",E5="",F5="",G5="",I5="",M5=""),"Incompleto",IF(Q5&lt;&gt;"Válido","Revisar placa",IF(AND(M5="Ativo",R5&gt;1),"Placa ativa duplicada",IF(AND(M5="Ativo",S5&gt;'Parâmetros'!$B$2),"Acima do limite",IF(AND(K5="",L5&lt;&gt;""),"Credencial inconsistente",IF(AND(M5="Ativo",'Parâmetros'!$B$4="Sim",K5=""),"Credencial ausente",IF(AND(K5&lt;&gt;"",L5=""),"Validade ausente",IF(AND(M5="Ativo",L5&lt;&gt;"",L5&lt;TODAY()),"Credencial vencida","OK")))))))))</f>
        <v/>
      </c>
      <c r="V5" s="17">
        <f>IF(U5="","",IF(U5&lt;&gt;"OK","Corrigir: "&amp;U5,IF(AND(M5&lt;&gt;"Inativo",T5="Vencida"),"Revisar credencial",IF(AND(M5&lt;&gt;"Inativo",T5="Vence em breve"),"Revisar validade",IF(M5="Pendente","Concluir cadastro","Nenhuma")))))</f>
        <v/>
      </c>
    </row>
    <row r="6" ht="31" customHeight="1">
      <c r="A6" s="10" t="inlineStr">
        <is>
          <t>CAD-FIC-003</t>
        </is>
      </c>
      <c r="B6" s="11" t="n">
        <v>46281</v>
      </c>
      <c r="C6" s="10" t="inlineStr">
        <is>
          <t>Torre Teste A</t>
        </is>
      </c>
      <c r="D6" s="10" t="inlineStr">
        <is>
          <t>T-103</t>
        </is>
      </c>
      <c r="E6" s="10" t="inlineStr">
        <is>
          <t>FIC3C03</t>
        </is>
      </c>
      <c r="F6" s="12" t="inlineStr">
        <is>
          <t>Marca Gama</t>
        </is>
      </c>
      <c r="G6" s="12" t="inlineStr">
        <is>
          <t>Cometa Fictício</t>
        </is>
      </c>
      <c r="H6" s="10" t="inlineStr">
        <is>
          <t>Prata</t>
        </is>
      </c>
      <c r="I6" s="10" t="inlineStr">
        <is>
          <t>Automóvel</t>
        </is>
      </c>
      <c r="J6" s="13" t="n">
        <v>2022</v>
      </c>
      <c r="K6" s="10" t="inlineStr">
        <is>
          <t>CV-FIC-003</t>
        </is>
      </c>
      <c r="L6" s="11" t="n">
        <v>46266</v>
      </c>
      <c r="M6" s="10" t="inlineStr">
        <is>
          <t>Ativo</t>
        </is>
      </c>
      <c r="N6" s="12" t="inlineStr">
        <is>
          <t>EXEMPLO FICTÍCIO — NÃO OPERACIONAL</t>
        </is>
      </c>
      <c r="O6" s="14">
        <f>IF(OR(C6="",D6=""),"",C6&amp;" - "&amp;D6)</f>
        <v/>
      </c>
      <c r="P6" s="15">
        <f>IF(E6="","",UPPER(SUBSTITUTE(SUBSTITUTE(E6,"-","")," ","")))</f>
        <v/>
      </c>
      <c r="Q6" s="15">
        <f>IF(P6="","",IF(LEN(P6)&lt;&gt;7,"Revisar",IF(AND(CODE(MID(P6,1,1))&gt;=65,CODE(MID(P6,1,1))&lt;=90,CODE(MID(P6,2,1))&gt;=65,CODE(MID(P6,2,1))&lt;=90,CODE(MID(P6,3,1))&gt;=65,CODE(MID(P6,3,1))&lt;=90,CODE(MID(P6,4,1))&gt;=48,CODE(MID(P6,4,1))&lt;=57,OR(AND(CODE(MID(P6,5,1))&gt;=48,CODE(MID(P6,5,1))&lt;=57,CODE(MID(P6,6,1))&gt;=48,CODE(MID(P6,6,1))&lt;=57,CODE(MID(P6,7,1))&gt;=48,CODE(MID(P6,7,1))&lt;=57),AND(CODE(MID(P6,5,1))&gt;=65,CODE(MID(P6,5,1))&lt;=90,CODE(MID(P6,6,1))&gt;=48,CODE(MID(P6,6,1))&lt;=57,CODE(MID(P6,7,1))&gt;=48,CODE(MID(P6,7,1))&lt;=57))),"Válido","Revisar")))</f>
        <v/>
      </c>
      <c r="R6" s="16">
        <f>IF(OR(P6="",M6=""),"",COUNTIFS($P$4:$P$203,P6,$M$4:$M$203,"Ativo"))</f>
        <v/>
      </c>
      <c r="S6" s="16">
        <f>IF(OR(O6="",M6=""),"",COUNTIFS($O$4:$O$203,O6,$M$4:$M$203,"Ativo"))</f>
        <v/>
      </c>
      <c r="T6" s="15">
        <f>IF(A6="","",IF(K6="","Sem credencial",IF(L6="","Validade ausente",IF(L6&lt;TODAY(),"Vencida",IF(L6&lt;=TODAY()+'Parâmetros'!$B$3,"Vence em breve","Vigente")))))</f>
        <v/>
      </c>
      <c r="U6" s="15">
        <f>IF(COUNTA($A6:$N6)=0,"",IF(OR(A6="",B6="",C6="",D6="",E6="",F6="",G6="",I6="",M6=""),"Incompleto",IF(Q6&lt;&gt;"Válido","Revisar placa",IF(AND(M6="Ativo",R6&gt;1),"Placa ativa duplicada",IF(AND(M6="Ativo",S6&gt;'Parâmetros'!$B$2),"Acima do limite",IF(AND(K6="",L6&lt;&gt;""),"Credencial inconsistente",IF(AND(M6="Ativo",'Parâmetros'!$B$4="Sim",K6=""),"Credencial ausente",IF(AND(K6&lt;&gt;"",L6=""),"Validade ausente",IF(AND(M6="Ativo",L6&lt;&gt;"",L6&lt;TODAY()),"Credencial vencida","OK")))))))))</f>
        <v/>
      </c>
      <c r="V6" s="14">
        <f>IF(U6="","",IF(U6&lt;&gt;"OK","Corrigir: "&amp;U6,IF(AND(M6&lt;&gt;"Inativo",T6="Vencida"),"Revisar credencial",IF(AND(M6&lt;&gt;"Inativo",T6="Vence em breve"),"Revisar validade",IF(M6="Pendente","Concluir cadastro","Nenhuma")))))</f>
        <v/>
      </c>
    </row>
    <row r="7" ht="31" customHeight="1">
      <c r="A7" s="10" t="inlineStr">
        <is>
          <t>CAD-FIC-004</t>
        </is>
      </c>
      <c r="B7" s="11" t="n">
        <v>46281</v>
      </c>
      <c r="C7" s="10" t="inlineStr">
        <is>
          <t>Torre Teste A</t>
        </is>
      </c>
      <c r="D7" s="10" t="inlineStr">
        <is>
          <t>T-104</t>
        </is>
      </c>
      <c r="E7" s="10" t="inlineStr">
        <is>
          <t>FIC1A01</t>
        </is>
      </c>
      <c r="F7" s="12" t="inlineStr">
        <is>
          <t>Marca Delta</t>
        </is>
      </c>
      <c r="G7" s="12" t="inlineStr">
        <is>
          <t>Duna Fictício</t>
        </is>
      </c>
      <c r="H7" s="10" t="inlineStr">
        <is>
          <t>Preto</t>
        </is>
      </c>
      <c r="I7" s="10" t="inlineStr">
        <is>
          <t>Automóvel</t>
        </is>
      </c>
      <c r="J7" s="13" t="n">
        <v>2023</v>
      </c>
      <c r="K7" s="10" t="inlineStr">
        <is>
          <t>CV-FIC-004</t>
        </is>
      </c>
      <c r="L7" s="11" t="n">
        <v>46387</v>
      </c>
      <c r="M7" s="10" t="inlineStr">
        <is>
          <t>Ativo</t>
        </is>
      </c>
      <c r="N7" s="12" t="inlineStr">
        <is>
          <t>EXEMPLO FICTÍCIO — NÃO OPERACIONAL</t>
        </is>
      </c>
      <c r="O7" s="17">
        <f>IF(OR(C7="",D7=""),"",C7&amp;" - "&amp;D7)</f>
        <v/>
      </c>
      <c r="P7" s="18">
        <f>IF(E7="","",UPPER(SUBSTITUTE(SUBSTITUTE(E7,"-","")," ","")))</f>
        <v/>
      </c>
      <c r="Q7" s="18">
        <f>IF(P7="","",IF(LEN(P7)&lt;&gt;7,"Revisar",IF(AND(CODE(MID(P7,1,1))&gt;=65,CODE(MID(P7,1,1))&lt;=90,CODE(MID(P7,2,1))&gt;=65,CODE(MID(P7,2,1))&lt;=90,CODE(MID(P7,3,1))&gt;=65,CODE(MID(P7,3,1))&lt;=90,CODE(MID(P7,4,1))&gt;=48,CODE(MID(P7,4,1))&lt;=57,OR(AND(CODE(MID(P7,5,1))&gt;=48,CODE(MID(P7,5,1))&lt;=57,CODE(MID(P7,6,1))&gt;=48,CODE(MID(P7,6,1))&lt;=57,CODE(MID(P7,7,1))&gt;=48,CODE(MID(P7,7,1))&lt;=57),AND(CODE(MID(P7,5,1))&gt;=65,CODE(MID(P7,5,1))&lt;=90,CODE(MID(P7,6,1))&gt;=48,CODE(MID(P7,6,1))&lt;=57,CODE(MID(P7,7,1))&gt;=48,CODE(MID(P7,7,1))&lt;=57))),"Válido","Revisar")))</f>
        <v/>
      </c>
      <c r="R7" s="19">
        <f>IF(OR(P7="",M7=""),"",COUNTIFS($P$4:$P$203,P7,$M$4:$M$203,"Ativo"))</f>
        <v/>
      </c>
      <c r="S7" s="19">
        <f>IF(OR(O7="",M7=""),"",COUNTIFS($O$4:$O$203,O7,$M$4:$M$203,"Ativo"))</f>
        <v/>
      </c>
      <c r="T7" s="18">
        <f>IF(A7="","",IF(K7="","Sem credencial",IF(L7="","Validade ausente",IF(L7&lt;TODAY(),"Vencida",IF(L7&lt;=TODAY()+'Parâmetros'!$B$3,"Vence em breve","Vigente")))))</f>
        <v/>
      </c>
      <c r="U7" s="18">
        <f>IF(COUNTA($A7:$N7)=0,"",IF(OR(A7="",B7="",C7="",D7="",E7="",F7="",G7="",I7="",M7=""),"Incompleto",IF(Q7&lt;&gt;"Válido","Revisar placa",IF(AND(M7="Ativo",R7&gt;1),"Placa ativa duplicada",IF(AND(M7="Ativo",S7&gt;'Parâmetros'!$B$2),"Acima do limite",IF(AND(K7="",L7&lt;&gt;""),"Credencial inconsistente",IF(AND(M7="Ativo",'Parâmetros'!$B$4="Sim",K7=""),"Credencial ausente",IF(AND(K7&lt;&gt;"",L7=""),"Validade ausente",IF(AND(M7="Ativo",L7&lt;&gt;"",L7&lt;TODAY()),"Credencial vencida","OK")))))))))</f>
        <v/>
      </c>
      <c r="V7" s="17">
        <f>IF(U7="","",IF(U7&lt;&gt;"OK","Corrigir: "&amp;U7,IF(AND(M7&lt;&gt;"Inativo",T7="Vencida"),"Revisar credencial",IF(AND(M7&lt;&gt;"Inativo",T7="Vence em breve"),"Revisar validade",IF(M7="Pendente","Concluir cadastro","Nenhuma")))))</f>
        <v/>
      </c>
    </row>
    <row r="8" ht="31" customHeight="1">
      <c r="A8" s="10" t="inlineStr">
        <is>
          <t>CAD-FIC-005</t>
        </is>
      </c>
      <c r="B8" s="11" t="n">
        <v>46281</v>
      </c>
      <c r="C8" s="10" t="inlineStr">
        <is>
          <t>Torre Teste A</t>
        </is>
      </c>
      <c r="D8" s="10" t="inlineStr">
        <is>
          <t>T-105</t>
        </is>
      </c>
      <c r="E8" s="10" t="inlineStr">
        <is>
          <t>FIC5E05</t>
        </is>
      </c>
      <c r="F8" s="12" t="inlineStr">
        <is>
          <t>Marca Épsilon</t>
        </is>
      </c>
      <c r="G8" s="12" t="inlineStr"/>
      <c r="H8" s="10" t="inlineStr">
        <is>
          <t>Vermelho</t>
        </is>
      </c>
      <c r="I8" s="10" t="inlineStr">
        <is>
          <t>Automóvel</t>
        </is>
      </c>
      <c r="J8" s="13" t="n">
        <v>2021</v>
      </c>
      <c r="K8" s="10" t="inlineStr"/>
      <c r="L8" s="11" t="inlineStr"/>
      <c r="M8" s="10" t="inlineStr">
        <is>
          <t>Pendente</t>
        </is>
      </c>
      <c r="N8" s="12" t="inlineStr">
        <is>
          <t>EXEMPLO FICTÍCIO — NÃO OPERACIONAL</t>
        </is>
      </c>
      <c r="O8" s="14">
        <f>IF(OR(C8="",D8=""),"",C8&amp;" - "&amp;D8)</f>
        <v/>
      </c>
      <c r="P8" s="15">
        <f>IF(E8="","",UPPER(SUBSTITUTE(SUBSTITUTE(E8,"-","")," ","")))</f>
        <v/>
      </c>
      <c r="Q8" s="15">
        <f>IF(P8="","",IF(LEN(P8)&lt;&gt;7,"Revisar",IF(AND(CODE(MID(P8,1,1))&gt;=65,CODE(MID(P8,1,1))&lt;=90,CODE(MID(P8,2,1))&gt;=65,CODE(MID(P8,2,1))&lt;=90,CODE(MID(P8,3,1))&gt;=65,CODE(MID(P8,3,1))&lt;=90,CODE(MID(P8,4,1))&gt;=48,CODE(MID(P8,4,1))&lt;=57,OR(AND(CODE(MID(P8,5,1))&gt;=48,CODE(MID(P8,5,1))&lt;=57,CODE(MID(P8,6,1))&gt;=48,CODE(MID(P8,6,1))&lt;=57,CODE(MID(P8,7,1))&gt;=48,CODE(MID(P8,7,1))&lt;=57),AND(CODE(MID(P8,5,1))&gt;=65,CODE(MID(P8,5,1))&lt;=90,CODE(MID(P8,6,1))&gt;=48,CODE(MID(P8,6,1))&lt;=57,CODE(MID(P8,7,1))&gt;=48,CODE(MID(P8,7,1))&lt;=57))),"Válido","Revisar")))</f>
        <v/>
      </c>
      <c r="R8" s="16">
        <f>IF(OR(P8="",M8=""),"",COUNTIFS($P$4:$P$203,P8,$M$4:$M$203,"Ativo"))</f>
        <v/>
      </c>
      <c r="S8" s="16">
        <f>IF(OR(O8="",M8=""),"",COUNTIFS($O$4:$O$203,O8,$M$4:$M$203,"Ativo"))</f>
        <v/>
      </c>
      <c r="T8" s="15">
        <f>IF(A8="","",IF(K8="","Sem credencial",IF(L8="","Validade ausente",IF(L8&lt;TODAY(),"Vencida",IF(L8&lt;=TODAY()+'Parâmetros'!$B$3,"Vence em breve","Vigente")))))</f>
        <v/>
      </c>
      <c r="U8" s="15">
        <f>IF(COUNTA($A8:$N8)=0,"",IF(OR(A8="",B8="",C8="",D8="",E8="",F8="",G8="",I8="",M8=""),"Incompleto",IF(Q8&lt;&gt;"Válido","Revisar placa",IF(AND(M8="Ativo",R8&gt;1),"Placa ativa duplicada",IF(AND(M8="Ativo",S8&gt;'Parâmetros'!$B$2),"Acima do limite",IF(AND(K8="",L8&lt;&gt;""),"Credencial inconsistente",IF(AND(M8="Ativo",'Parâmetros'!$B$4="Sim",K8=""),"Credencial ausente",IF(AND(K8&lt;&gt;"",L8=""),"Validade ausente",IF(AND(M8="Ativo",L8&lt;&gt;"",L8&lt;TODAY()),"Credencial vencida","OK")))))))))</f>
        <v/>
      </c>
      <c r="V8" s="14">
        <f>IF(U8="","",IF(U8&lt;&gt;"OK","Corrigir: "&amp;U8,IF(AND(M8&lt;&gt;"Inativo",T8="Vencida"),"Revisar credencial",IF(AND(M8&lt;&gt;"Inativo",T8="Vence em breve"),"Revisar validade",IF(M8="Pendente","Concluir cadastro","Nenhuma")))))</f>
        <v/>
      </c>
    </row>
    <row r="9" ht="31" customHeight="1">
      <c r="A9" s="10" t="inlineStr">
        <is>
          <t>CAD-FIC-006</t>
        </is>
      </c>
      <c r="B9" s="11" t="n">
        <v>46282</v>
      </c>
      <c r="C9" s="10" t="inlineStr">
        <is>
          <t>Torre Teste A</t>
        </is>
      </c>
      <c r="D9" s="10" t="inlineStr">
        <is>
          <t>T-106</t>
        </is>
      </c>
      <c r="E9" s="10" t="inlineStr">
        <is>
          <t>TESTE01</t>
        </is>
      </c>
      <c r="F9" s="12" t="inlineStr">
        <is>
          <t>Marca Zeta</t>
        </is>
      </c>
      <c r="G9" s="12" t="inlineStr">
        <is>
          <t>Fictus</t>
        </is>
      </c>
      <c r="H9" s="10" t="inlineStr">
        <is>
          <t>Cinza</t>
        </is>
      </c>
      <c r="I9" s="10" t="inlineStr">
        <is>
          <t>Automóvel</t>
        </is>
      </c>
      <c r="J9" s="13" t="n">
        <v>2020</v>
      </c>
      <c r="K9" s="10" t="inlineStr">
        <is>
          <t>CV-FIC-006</t>
        </is>
      </c>
      <c r="L9" s="11" t="n">
        <v>46387</v>
      </c>
      <c r="M9" s="10" t="inlineStr">
        <is>
          <t>Pendente</t>
        </is>
      </c>
      <c r="N9" s="12" t="inlineStr">
        <is>
          <t>EXEMPLO FICTÍCIO — NÃO OPERACIONAL</t>
        </is>
      </c>
      <c r="O9" s="17">
        <f>IF(OR(C9="",D9=""),"",C9&amp;" - "&amp;D9)</f>
        <v/>
      </c>
      <c r="P9" s="18">
        <f>IF(E9="","",UPPER(SUBSTITUTE(SUBSTITUTE(E9,"-","")," ","")))</f>
        <v/>
      </c>
      <c r="Q9" s="18">
        <f>IF(P9="","",IF(LEN(P9)&lt;&gt;7,"Revisar",IF(AND(CODE(MID(P9,1,1))&gt;=65,CODE(MID(P9,1,1))&lt;=90,CODE(MID(P9,2,1))&gt;=65,CODE(MID(P9,2,1))&lt;=90,CODE(MID(P9,3,1))&gt;=65,CODE(MID(P9,3,1))&lt;=90,CODE(MID(P9,4,1))&gt;=48,CODE(MID(P9,4,1))&lt;=57,OR(AND(CODE(MID(P9,5,1))&gt;=48,CODE(MID(P9,5,1))&lt;=57,CODE(MID(P9,6,1))&gt;=48,CODE(MID(P9,6,1))&lt;=57,CODE(MID(P9,7,1))&gt;=48,CODE(MID(P9,7,1))&lt;=57),AND(CODE(MID(P9,5,1))&gt;=65,CODE(MID(P9,5,1))&lt;=90,CODE(MID(P9,6,1))&gt;=48,CODE(MID(P9,6,1))&lt;=57,CODE(MID(P9,7,1))&gt;=48,CODE(MID(P9,7,1))&lt;=57))),"Válido","Revisar")))</f>
        <v/>
      </c>
      <c r="R9" s="19">
        <f>IF(OR(P9="",M9=""),"",COUNTIFS($P$4:$P$203,P9,$M$4:$M$203,"Ativo"))</f>
        <v/>
      </c>
      <c r="S9" s="19">
        <f>IF(OR(O9="",M9=""),"",COUNTIFS($O$4:$O$203,O9,$M$4:$M$203,"Ativo"))</f>
        <v/>
      </c>
      <c r="T9" s="18">
        <f>IF(A9="","",IF(K9="","Sem credencial",IF(L9="","Validade ausente",IF(L9&lt;TODAY(),"Vencida",IF(L9&lt;=TODAY()+'Parâmetros'!$B$3,"Vence em breve","Vigente")))))</f>
        <v/>
      </c>
      <c r="U9" s="18">
        <f>IF(COUNTA($A9:$N9)=0,"",IF(OR(A9="",B9="",C9="",D9="",E9="",F9="",G9="",I9="",M9=""),"Incompleto",IF(Q9&lt;&gt;"Válido","Revisar placa",IF(AND(M9="Ativo",R9&gt;1),"Placa ativa duplicada",IF(AND(M9="Ativo",S9&gt;'Parâmetros'!$B$2),"Acima do limite",IF(AND(K9="",L9&lt;&gt;""),"Credencial inconsistente",IF(AND(M9="Ativo",'Parâmetros'!$B$4="Sim",K9=""),"Credencial ausente",IF(AND(K9&lt;&gt;"",L9=""),"Validade ausente",IF(AND(M9="Ativo",L9&lt;&gt;"",L9&lt;TODAY()),"Credencial vencida","OK")))))))))</f>
        <v/>
      </c>
      <c r="V9" s="17">
        <f>IF(U9="","",IF(U9&lt;&gt;"OK","Corrigir: "&amp;U9,IF(AND(M9&lt;&gt;"Inativo",T9="Vencida"),"Revisar credencial",IF(AND(M9&lt;&gt;"Inativo",T9="Vence em breve"),"Revisar validade",IF(M9="Pendente","Concluir cadastro","Nenhuma")))))</f>
        <v/>
      </c>
    </row>
    <row r="10" ht="31" customHeight="1">
      <c r="A10" s="10" t="inlineStr">
        <is>
          <t>CAD-FIC-007</t>
        </is>
      </c>
      <c r="B10" s="11" t="n">
        <v>46282</v>
      </c>
      <c r="C10" s="10" t="inlineStr">
        <is>
          <t>Torre Teste B</t>
        </is>
      </c>
      <c r="D10" s="10" t="inlineStr">
        <is>
          <t>T-201</t>
        </is>
      </c>
      <c r="E10" s="10" t="inlineStr">
        <is>
          <t>FIC7G07</t>
        </is>
      </c>
      <c r="F10" s="12" t="inlineStr">
        <is>
          <t>Marca Eta</t>
        </is>
      </c>
      <c r="G10" s="12" t="inlineStr">
        <is>
          <t>Horizonte Fictício</t>
        </is>
      </c>
      <c r="H10" s="10" t="inlineStr">
        <is>
          <t>Branco</t>
        </is>
      </c>
      <c r="I10" s="10" t="inlineStr">
        <is>
          <t>Automóvel</t>
        </is>
      </c>
      <c r="J10" s="13" t="n">
        <v>2025</v>
      </c>
      <c r="K10" s="10" t="inlineStr">
        <is>
          <t>CV-FIC-007</t>
        </is>
      </c>
      <c r="L10" s="11" t="n">
        <v>46752</v>
      </c>
      <c r="M10" s="10" t="inlineStr">
        <is>
          <t>Ativo</t>
        </is>
      </c>
      <c r="N10" s="12" t="inlineStr">
        <is>
          <t>EXEMPLO FICTÍCIO — NÃO OPERACIONAL</t>
        </is>
      </c>
      <c r="O10" s="14">
        <f>IF(OR(C10="",D10=""),"",C10&amp;" - "&amp;D10)</f>
        <v/>
      </c>
      <c r="P10" s="15">
        <f>IF(E10="","",UPPER(SUBSTITUTE(SUBSTITUTE(E10,"-","")," ","")))</f>
        <v/>
      </c>
      <c r="Q10" s="15">
        <f>IF(P10="","",IF(LEN(P10)&lt;&gt;7,"Revisar",IF(AND(CODE(MID(P10,1,1))&gt;=65,CODE(MID(P10,1,1))&lt;=90,CODE(MID(P10,2,1))&gt;=65,CODE(MID(P10,2,1))&lt;=90,CODE(MID(P10,3,1))&gt;=65,CODE(MID(P10,3,1))&lt;=90,CODE(MID(P10,4,1))&gt;=48,CODE(MID(P10,4,1))&lt;=57,OR(AND(CODE(MID(P10,5,1))&gt;=48,CODE(MID(P10,5,1))&lt;=57,CODE(MID(P10,6,1))&gt;=48,CODE(MID(P10,6,1))&lt;=57,CODE(MID(P10,7,1))&gt;=48,CODE(MID(P10,7,1))&lt;=57),AND(CODE(MID(P10,5,1))&gt;=65,CODE(MID(P10,5,1))&lt;=90,CODE(MID(P10,6,1))&gt;=48,CODE(MID(P10,6,1))&lt;=57,CODE(MID(P10,7,1))&gt;=48,CODE(MID(P10,7,1))&lt;=57))),"Válido","Revisar")))</f>
        <v/>
      </c>
      <c r="R10" s="16">
        <f>IF(OR(P10="",M10=""),"",COUNTIFS($P$4:$P$203,P10,$M$4:$M$203,"Ativo"))</f>
        <v/>
      </c>
      <c r="S10" s="16">
        <f>IF(OR(O10="",M10=""),"",COUNTIFS($O$4:$O$203,O10,$M$4:$M$203,"Ativo"))</f>
        <v/>
      </c>
      <c r="T10" s="15">
        <f>IF(A10="","",IF(K10="","Sem credencial",IF(L10="","Validade ausente",IF(L10&lt;TODAY(),"Vencida",IF(L10&lt;=TODAY()+'Parâmetros'!$B$3,"Vence em breve","Vigente")))))</f>
        <v/>
      </c>
      <c r="U10" s="15">
        <f>IF(COUNTA($A10:$N10)=0,"",IF(OR(A10="",B10="",C10="",D10="",E10="",F10="",G10="",I10="",M10=""),"Incompleto",IF(Q10&lt;&gt;"Válido","Revisar placa",IF(AND(M10="Ativo",R10&gt;1),"Placa ativa duplicada",IF(AND(M10="Ativo",S10&gt;'Parâmetros'!$B$2),"Acima do limite",IF(AND(K10="",L10&lt;&gt;""),"Credencial inconsistente",IF(AND(M10="Ativo",'Parâmetros'!$B$4="Sim",K10=""),"Credencial ausente",IF(AND(K10&lt;&gt;"",L10=""),"Validade ausente",IF(AND(M10="Ativo",L10&lt;&gt;"",L10&lt;TODAY()),"Credencial vencida","OK")))))))))</f>
        <v/>
      </c>
      <c r="V10" s="14">
        <f>IF(U10="","",IF(U10&lt;&gt;"OK","Corrigir: "&amp;U10,IF(AND(M10&lt;&gt;"Inativo",T10="Vencida"),"Revisar credencial",IF(AND(M10&lt;&gt;"Inativo",T10="Vence em breve"),"Revisar validade",IF(M10="Pendente","Concluir cadastro","Nenhuma")))))</f>
        <v/>
      </c>
    </row>
    <row r="11" ht="31" customHeight="1">
      <c r="A11" s="10" t="inlineStr">
        <is>
          <t>CAD-FIC-008</t>
        </is>
      </c>
      <c r="B11" s="11" t="n">
        <v>46282</v>
      </c>
      <c r="C11" s="10" t="inlineStr">
        <is>
          <t>Torre Teste B</t>
        </is>
      </c>
      <c r="D11" s="10" t="inlineStr">
        <is>
          <t>T-201</t>
        </is>
      </c>
      <c r="E11" s="10" t="inlineStr">
        <is>
          <t>FIC8H08</t>
        </is>
      </c>
      <c r="F11" s="12" t="inlineStr">
        <is>
          <t>Marca Teta</t>
        </is>
      </c>
      <c r="G11" s="12" t="inlineStr">
        <is>
          <t>Íris Fictício</t>
        </is>
      </c>
      <c r="H11" s="10" t="inlineStr">
        <is>
          <t>Azul</t>
        </is>
      </c>
      <c r="I11" s="10" t="inlineStr">
        <is>
          <t>Motocicleta</t>
        </is>
      </c>
      <c r="J11" s="13" t="n">
        <v>2024</v>
      </c>
      <c r="K11" s="10" t="inlineStr">
        <is>
          <t>CV-FIC-008</t>
        </is>
      </c>
      <c r="L11" s="11" t="n">
        <v>46752</v>
      </c>
      <c r="M11" s="10" t="inlineStr">
        <is>
          <t>Ativo</t>
        </is>
      </c>
      <c r="N11" s="12" t="inlineStr">
        <is>
          <t>EXEMPLO FICTÍCIO — NÃO OPERACIONAL</t>
        </is>
      </c>
      <c r="O11" s="17">
        <f>IF(OR(C11="",D11=""),"",C11&amp;" - "&amp;D11)</f>
        <v/>
      </c>
      <c r="P11" s="18">
        <f>IF(E11="","",UPPER(SUBSTITUTE(SUBSTITUTE(E11,"-","")," ","")))</f>
        <v/>
      </c>
      <c r="Q11" s="18">
        <f>IF(P11="","",IF(LEN(P11)&lt;&gt;7,"Revisar",IF(AND(CODE(MID(P11,1,1))&gt;=65,CODE(MID(P11,1,1))&lt;=90,CODE(MID(P11,2,1))&gt;=65,CODE(MID(P11,2,1))&lt;=90,CODE(MID(P11,3,1))&gt;=65,CODE(MID(P11,3,1))&lt;=90,CODE(MID(P11,4,1))&gt;=48,CODE(MID(P11,4,1))&lt;=57,OR(AND(CODE(MID(P11,5,1))&gt;=48,CODE(MID(P11,5,1))&lt;=57,CODE(MID(P11,6,1))&gt;=48,CODE(MID(P11,6,1))&lt;=57,CODE(MID(P11,7,1))&gt;=48,CODE(MID(P11,7,1))&lt;=57),AND(CODE(MID(P11,5,1))&gt;=65,CODE(MID(P11,5,1))&lt;=90,CODE(MID(P11,6,1))&gt;=48,CODE(MID(P11,6,1))&lt;=57,CODE(MID(P11,7,1))&gt;=48,CODE(MID(P11,7,1))&lt;=57))),"Válido","Revisar")))</f>
        <v/>
      </c>
      <c r="R11" s="19">
        <f>IF(OR(P11="",M11=""),"",COUNTIFS($P$4:$P$203,P11,$M$4:$M$203,"Ativo"))</f>
        <v/>
      </c>
      <c r="S11" s="19">
        <f>IF(OR(O11="",M11=""),"",COUNTIFS($O$4:$O$203,O11,$M$4:$M$203,"Ativo"))</f>
        <v/>
      </c>
      <c r="T11" s="18">
        <f>IF(A11="","",IF(K11="","Sem credencial",IF(L11="","Validade ausente",IF(L11&lt;TODAY(),"Vencida",IF(L11&lt;=TODAY()+'Parâmetros'!$B$3,"Vence em breve","Vigente")))))</f>
        <v/>
      </c>
      <c r="U11" s="18">
        <f>IF(COUNTA($A11:$N11)=0,"",IF(OR(A11="",B11="",C11="",D11="",E11="",F11="",G11="",I11="",M11=""),"Incompleto",IF(Q11&lt;&gt;"Válido","Revisar placa",IF(AND(M11="Ativo",R11&gt;1),"Placa ativa duplicada",IF(AND(M11="Ativo",S11&gt;'Parâmetros'!$B$2),"Acima do limite",IF(AND(K11="",L11&lt;&gt;""),"Credencial inconsistente",IF(AND(M11="Ativo",'Parâmetros'!$B$4="Sim",K11=""),"Credencial ausente",IF(AND(K11&lt;&gt;"",L11=""),"Validade ausente",IF(AND(M11="Ativo",L11&lt;&gt;"",L11&lt;TODAY()),"Credencial vencida","OK")))))))))</f>
        <v/>
      </c>
      <c r="V11" s="17">
        <f>IF(U11="","",IF(U11&lt;&gt;"OK","Corrigir: "&amp;U11,IF(AND(M11&lt;&gt;"Inativo",T11="Vencida"),"Revisar credencial",IF(AND(M11&lt;&gt;"Inativo",T11="Vence em breve"),"Revisar validade",IF(M11="Pendente","Concluir cadastro","Nenhuma")))))</f>
        <v/>
      </c>
    </row>
    <row r="12" ht="31" customHeight="1">
      <c r="A12" s="10" t="inlineStr">
        <is>
          <t>CAD-FIC-009</t>
        </is>
      </c>
      <c r="B12" s="11" t="n">
        <v>46283</v>
      </c>
      <c r="C12" s="10" t="inlineStr">
        <is>
          <t>Torre Teste B</t>
        </is>
      </c>
      <c r="D12" s="10" t="inlineStr">
        <is>
          <t>T-201</t>
        </is>
      </c>
      <c r="E12" s="10" t="inlineStr">
        <is>
          <t>FIC9009</t>
        </is>
      </c>
      <c r="F12" s="12" t="inlineStr">
        <is>
          <t>Marca Iota</t>
        </is>
      </c>
      <c r="G12" s="12" t="inlineStr">
        <is>
          <t>Jasmim Fictício</t>
        </is>
      </c>
      <c r="H12" s="10" t="inlineStr">
        <is>
          <t>Prata</t>
        </is>
      </c>
      <c r="I12" s="10" t="inlineStr">
        <is>
          <t>Automóvel</t>
        </is>
      </c>
      <c r="J12" s="13" t="n">
        <v>2023</v>
      </c>
      <c r="K12" s="10" t="inlineStr">
        <is>
          <t>CV-FIC-009</t>
        </is>
      </c>
      <c r="L12" s="11" t="n">
        <v>46752</v>
      </c>
      <c r="M12" s="10" t="inlineStr">
        <is>
          <t>Ativo</t>
        </is>
      </c>
      <c r="N12" s="12" t="inlineStr">
        <is>
          <t>EXEMPLO FICTÍCIO — NÃO OPERACIONAL</t>
        </is>
      </c>
      <c r="O12" s="14">
        <f>IF(OR(C12="",D12=""),"",C12&amp;" - "&amp;D12)</f>
        <v/>
      </c>
      <c r="P12" s="15">
        <f>IF(E12="","",UPPER(SUBSTITUTE(SUBSTITUTE(E12,"-","")," ","")))</f>
        <v/>
      </c>
      <c r="Q12" s="15">
        <f>IF(P12="","",IF(LEN(P12)&lt;&gt;7,"Revisar",IF(AND(CODE(MID(P12,1,1))&gt;=65,CODE(MID(P12,1,1))&lt;=90,CODE(MID(P12,2,1))&gt;=65,CODE(MID(P12,2,1))&lt;=90,CODE(MID(P12,3,1))&gt;=65,CODE(MID(P12,3,1))&lt;=90,CODE(MID(P12,4,1))&gt;=48,CODE(MID(P12,4,1))&lt;=57,OR(AND(CODE(MID(P12,5,1))&gt;=48,CODE(MID(P12,5,1))&lt;=57,CODE(MID(P12,6,1))&gt;=48,CODE(MID(P12,6,1))&lt;=57,CODE(MID(P12,7,1))&gt;=48,CODE(MID(P12,7,1))&lt;=57),AND(CODE(MID(P12,5,1))&gt;=65,CODE(MID(P12,5,1))&lt;=90,CODE(MID(P12,6,1))&gt;=48,CODE(MID(P12,6,1))&lt;=57,CODE(MID(P12,7,1))&gt;=48,CODE(MID(P12,7,1))&lt;=57))),"Válido","Revisar")))</f>
        <v/>
      </c>
      <c r="R12" s="16">
        <f>IF(OR(P12="",M12=""),"",COUNTIFS($P$4:$P$203,P12,$M$4:$M$203,"Ativo"))</f>
        <v/>
      </c>
      <c r="S12" s="16">
        <f>IF(OR(O12="",M12=""),"",COUNTIFS($O$4:$O$203,O12,$M$4:$M$203,"Ativo"))</f>
        <v/>
      </c>
      <c r="T12" s="15">
        <f>IF(A12="","",IF(K12="","Sem credencial",IF(L12="","Validade ausente",IF(L12&lt;TODAY(),"Vencida",IF(L12&lt;=TODAY()+'Parâmetros'!$B$3,"Vence em breve","Vigente")))))</f>
        <v/>
      </c>
      <c r="U12" s="15">
        <f>IF(COUNTA($A12:$N12)=0,"",IF(OR(A12="",B12="",C12="",D12="",E12="",F12="",G12="",I12="",M12=""),"Incompleto",IF(Q12&lt;&gt;"Válido","Revisar placa",IF(AND(M12="Ativo",R12&gt;1),"Placa ativa duplicada",IF(AND(M12="Ativo",S12&gt;'Parâmetros'!$B$2),"Acima do limite",IF(AND(K12="",L12&lt;&gt;""),"Credencial inconsistente",IF(AND(M12="Ativo",'Parâmetros'!$B$4="Sim",K12=""),"Credencial ausente",IF(AND(K12&lt;&gt;"",L12=""),"Validade ausente",IF(AND(M12="Ativo",L12&lt;&gt;"",L12&lt;TODAY()),"Credencial vencida","OK")))))))))</f>
        <v/>
      </c>
      <c r="V12" s="14">
        <f>IF(U12="","",IF(U12&lt;&gt;"OK","Corrigir: "&amp;U12,IF(AND(M12&lt;&gt;"Inativo",T12="Vencida"),"Revisar credencial",IF(AND(M12&lt;&gt;"Inativo",T12="Vence em breve"),"Revisar validade",IF(M12="Pendente","Concluir cadastro","Nenhuma")))))</f>
        <v/>
      </c>
    </row>
    <row r="13" ht="31" customHeight="1">
      <c r="A13" s="10" t="inlineStr">
        <is>
          <t>CAD-FIC-010</t>
        </is>
      </c>
      <c r="B13" s="11" t="n">
        <v>46283</v>
      </c>
      <c r="C13" s="10" t="inlineStr">
        <is>
          <t>Torre Teste C</t>
        </is>
      </c>
      <c r="D13" s="10" t="inlineStr">
        <is>
          <t>T-301</t>
        </is>
      </c>
      <c r="E13" s="10" t="inlineStr">
        <is>
          <t>FIC0J10</t>
        </is>
      </c>
      <c r="F13" s="12" t="inlineStr">
        <is>
          <t>Marca Capa</t>
        </is>
      </c>
      <c r="G13" s="12" t="inlineStr">
        <is>
          <t>Lótus Fictício</t>
        </is>
      </c>
      <c r="H13" s="10" t="inlineStr">
        <is>
          <t>Preto</t>
        </is>
      </c>
      <c r="I13" s="10" t="inlineStr">
        <is>
          <t>Automóvel</t>
        </is>
      </c>
      <c r="J13" s="13" t="n">
        <v>2022</v>
      </c>
      <c r="K13" s="10" t="inlineStr"/>
      <c r="L13" s="11" t="inlineStr"/>
      <c r="M13" s="10" t="inlineStr">
        <is>
          <t>Ativo</t>
        </is>
      </c>
      <c r="N13" s="12" t="inlineStr">
        <is>
          <t>EXEMPLO FICTÍCIO — NÃO OPERACIONAL</t>
        </is>
      </c>
      <c r="O13" s="17">
        <f>IF(OR(C13="",D13=""),"",C13&amp;" - "&amp;D13)</f>
        <v/>
      </c>
      <c r="P13" s="18">
        <f>IF(E13="","",UPPER(SUBSTITUTE(SUBSTITUTE(E13,"-","")," ","")))</f>
        <v/>
      </c>
      <c r="Q13" s="18">
        <f>IF(P13="","",IF(LEN(P13)&lt;&gt;7,"Revisar",IF(AND(CODE(MID(P13,1,1))&gt;=65,CODE(MID(P13,1,1))&lt;=90,CODE(MID(P13,2,1))&gt;=65,CODE(MID(P13,2,1))&lt;=90,CODE(MID(P13,3,1))&gt;=65,CODE(MID(P13,3,1))&lt;=90,CODE(MID(P13,4,1))&gt;=48,CODE(MID(P13,4,1))&lt;=57,OR(AND(CODE(MID(P13,5,1))&gt;=48,CODE(MID(P13,5,1))&lt;=57,CODE(MID(P13,6,1))&gt;=48,CODE(MID(P13,6,1))&lt;=57,CODE(MID(P13,7,1))&gt;=48,CODE(MID(P13,7,1))&lt;=57),AND(CODE(MID(P13,5,1))&gt;=65,CODE(MID(P13,5,1))&lt;=90,CODE(MID(P13,6,1))&gt;=48,CODE(MID(P13,6,1))&lt;=57,CODE(MID(P13,7,1))&gt;=48,CODE(MID(P13,7,1))&lt;=57))),"Válido","Revisar")))</f>
        <v/>
      </c>
      <c r="R13" s="19">
        <f>IF(OR(P13="",M13=""),"",COUNTIFS($P$4:$P$203,P13,$M$4:$M$203,"Ativo"))</f>
        <v/>
      </c>
      <c r="S13" s="19">
        <f>IF(OR(O13="",M13=""),"",COUNTIFS($O$4:$O$203,O13,$M$4:$M$203,"Ativo"))</f>
        <v/>
      </c>
      <c r="T13" s="18">
        <f>IF(A13="","",IF(K13="","Sem credencial",IF(L13="","Validade ausente",IF(L13&lt;TODAY(),"Vencida",IF(L13&lt;=TODAY()+'Parâmetros'!$B$3,"Vence em breve","Vigente")))))</f>
        <v/>
      </c>
      <c r="U13" s="18">
        <f>IF(COUNTA($A13:$N13)=0,"",IF(OR(A13="",B13="",C13="",D13="",E13="",F13="",G13="",I13="",M13=""),"Incompleto",IF(Q13&lt;&gt;"Válido","Revisar placa",IF(AND(M13="Ativo",R13&gt;1),"Placa ativa duplicada",IF(AND(M13="Ativo",S13&gt;'Parâmetros'!$B$2),"Acima do limite",IF(AND(K13="",L13&lt;&gt;""),"Credencial inconsistente",IF(AND(M13="Ativo",'Parâmetros'!$B$4="Sim",K13=""),"Credencial ausente",IF(AND(K13&lt;&gt;"",L13=""),"Validade ausente",IF(AND(M13="Ativo",L13&lt;&gt;"",L13&lt;TODAY()),"Credencial vencida","OK")))))))))</f>
        <v/>
      </c>
      <c r="V13" s="17">
        <f>IF(U13="","",IF(U13&lt;&gt;"OK","Corrigir: "&amp;U13,IF(AND(M13&lt;&gt;"Inativo",T13="Vencida"),"Revisar credencial",IF(AND(M13&lt;&gt;"Inativo",T13="Vence em breve"),"Revisar validade",IF(M13="Pendente","Concluir cadastro","Nenhuma")))))</f>
        <v/>
      </c>
    </row>
    <row r="14" ht="31" customHeight="1">
      <c r="A14" s="10" t="inlineStr">
        <is>
          <t>CAD-FIC-011</t>
        </is>
      </c>
      <c r="B14" s="11" t="n">
        <v>46284</v>
      </c>
      <c r="C14" s="10" t="inlineStr">
        <is>
          <t>Torre Teste C</t>
        </is>
      </c>
      <c r="D14" s="10" t="inlineStr">
        <is>
          <t>T-401</t>
        </is>
      </c>
      <c r="E14" s="10" t="inlineStr">
        <is>
          <t>FIC0123</t>
        </is>
      </c>
      <c r="F14" s="12" t="inlineStr">
        <is>
          <t>Marca Lambda</t>
        </is>
      </c>
      <c r="G14" s="12" t="inlineStr">
        <is>
          <t>Nuvem Fictício</t>
        </is>
      </c>
      <c r="H14" s="10" t="inlineStr">
        <is>
          <t>Cinza</t>
        </is>
      </c>
      <c r="I14" s="10" t="inlineStr">
        <is>
          <t>Utilitário</t>
        </is>
      </c>
      <c r="J14" s="13" t="n">
        <v>2021</v>
      </c>
      <c r="K14" s="10" t="inlineStr">
        <is>
          <t>CV-FIC-011</t>
        </is>
      </c>
      <c r="L14" s="11" t="n">
        <v>46752</v>
      </c>
      <c r="M14" s="10" t="inlineStr">
        <is>
          <t>Ativo</t>
        </is>
      </c>
      <c r="N14" s="12" t="inlineStr">
        <is>
          <t>EXEMPLO FICTÍCIO — NÃO OPERACIONAL</t>
        </is>
      </c>
      <c r="O14" s="14">
        <f>IF(OR(C14="",D14=""),"",C14&amp;" - "&amp;D14)</f>
        <v/>
      </c>
      <c r="P14" s="15">
        <f>IF(E14="","",UPPER(SUBSTITUTE(SUBSTITUTE(E14,"-","")," ","")))</f>
        <v/>
      </c>
      <c r="Q14" s="15">
        <f>IF(P14="","",IF(LEN(P14)&lt;&gt;7,"Revisar",IF(AND(CODE(MID(P14,1,1))&gt;=65,CODE(MID(P14,1,1))&lt;=90,CODE(MID(P14,2,1))&gt;=65,CODE(MID(P14,2,1))&lt;=90,CODE(MID(P14,3,1))&gt;=65,CODE(MID(P14,3,1))&lt;=90,CODE(MID(P14,4,1))&gt;=48,CODE(MID(P14,4,1))&lt;=57,OR(AND(CODE(MID(P14,5,1))&gt;=48,CODE(MID(P14,5,1))&lt;=57,CODE(MID(P14,6,1))&gt;=48,CODE(MID(P14,6,1))&lt;=57,CODE(MID(P14,7,1))&gt;=48,CODE(MID(P14,7,1))&lt;=57),AND(CODE(MID(P14,5,1))&gt;=65,CODE(MID(P14,5,1))&lt;=90,CODE(MID(P14,6,1))&gt;=48,CODE(MID(P14,6,1))&lt;=57,CODE(MID(P14,7,1))&gt;=48,CODE(MID(P14,7,1))&lt;=57))),"Válido","Revisar")))</f>
        <v/>
      </c>
      <c r="R14" s="16">
        <f>IF(OR(P14="",M14=""),"",COUNTIFS($P$4:$P$203,P14,$M$4:$M$203,"Ativo"))</f>
        <v/>
      </c>
      <c r="S14" s="16">
        <f>IF(OR(O14="",M14=""),"",COUNTIFS($O$4:$O$203,O14,$M$4:$M$203,"Ativo"))</f>
        <v/>
      </c>
      <c r="T14" s="15">
        <f>IF(A14="","",IF(K14="","Sem credencial",IF(L14="","Validade ausente",IF(L14&lt;TODAY(),"Vencida",IF(L14&lt;=TODAY()+'Parâmetros'!$B$3,"Vence em breve","Vigente")))))</f>
        <v/>
      </c>
      <c r="U14" s="15">
        <f>IF(COUNTA($A14:$N14)=0,"",IF(OR(A14="",B14="",C14="",D14="",E14="",F14="",G14="",I14="",M14=""),"Incompleto",IF(Q14&lt;&gt;"Válido","Revisar placa",IF(AND(M14="Ativo",R14&gt;1),"Placa ativa duplicada",IF(AND(M14="Ativo",S14&gt;'Parâmetros'!$B$2),"Acima do limite",IF(AND(K14="",L14&lt;&gt;""),"Credencial inconsistente",IF(AND(M14="Ativo",'Parâmetros'!$B$4="Sim",K14=""),"Credencial ausente",IF(AND(K14&lt;&gt;"",L14=""),"Validade ausente",IF(AND(M14="Ativo",L14&lt;&gt;"",L14&lt;TODAY()),"Credencial vencida","OK")))))))))</f>
        <v/>
      </c>
      <c r="V14" s="14">
        <f>IF(U14="","",IF(U14&lt;&gt;"OK","Corrigir: "&amp;U14,IF(AND(M14&lt;&gt;"Inativo",T14="Vencida"),"Revisar credencial",IF(AND(M14&lt;&gt;"Inativo",T14="Vence em breve"),"Revisar validade",IF(M14="Pendente","Concluir cadastro","Nenhuma")))))</f>
        <v/>
      </c>
    </row>
    <row r="15" ht="31" customHeight="1">
      <c r="A15" s="10" t="n"/>
      <c r="B15" s="11" t="n"/>
      <c r="C15" s="10" t="n"/>
      <c r="D15" s="10" t="n"/>
      <c r="E15" s="10" t="n"/>
      <c r="F15" s="12" t="n"/>
      <c r="G15" s="12" t="n"/>
      <c r="H15" s="10" t="n"/>
      <c r="I15" s="10" t="n"/>
      <c r="J15" s="13" t="n"/>
      <c r="K15" s="10" t="n"/>
      <c r="L15" s="11" t="n"/>
      <c r="M15" s="10" t="n"/>
      <c r="N15" s="12" t="n"/>
      <c r="O15" s="17">
        <f>IF(OR(C15="",D15=""),"",C15&amp;" - "&amp;D15)</f>
        <v/>
      </c>
      <c r="P15" s="18">
        <f>IF(E15="","",UPPER(SUBSTITUTE(SUBSTITUTE(E15,"-","")," ","")))</f>
        <v/>
      </c>
      <c r="Q15" s="18">
        <f>IF(P15="","",IF(LEN(P15)&lt;&gt;7,"Revisar",IF(AND(CODE(MID(P15,1,1))&gt;=65,CODE(MID(P15,1,1))&lt;=90,CODE(MID(P15,2,1))&gt;=65,CODE(MID(P15,2,1))&lt;=90,CODE(MID(P15,3,1))&gt;=65,CODE(MID(P15,3,1))&lt;=90,CODE(MID(P15,4,1))&gt;=48,CODE(MID(P15,4,1))&lt;=57,OR(AND(CODE(MID(P15,5,1))&gt;=48,CODE(MID(P15,5,1))&lt;=57,CODE(MID(P15,6,1))&gt;=48,CODE(MID(P15,6,1))&lt;=57,CODE(MID(P15,7,1))&gt;=48,CODE(MID(P15,7,1))&lt;=57),AND(CODE(MID(P15,5,1))&gt;=65,CODE(MID(P15,5,1))&lt;=90,CODE(MID(P15,6,1))&gt;=48,CODE(MID(P15,6,1))&lt;=57,CODE(MID(P15,7,1))&gt;=48,CODE(MID(P15,7,1))&lt;=57))),"Válido","Revisar")))</f>
        <v/>
      </c>
      <c r="R15" s="19">
        <f>IF(OR(P15="",M15=""),"",COUNTIFS($P$4:$P$203,P15,$M$4:$M$203,"Ativo"))</f>
        <v/>
      </c>
      <c r="S15" s="19">
        <f>IF(OR(O15="",M15=""),"",COUNTIFS($O$4:$O$203,O15,$M$4:$M$203,"Ativo"))</f>
        <v/>
      </c>
      <c r="T15" s="18">
        <f>IF(A15="","",IF(K15="","Sem credencial",IF(L15="","Validade ausente",IF(L15&lt;TODAY(),"Vencida",IF(L15&lt;=TODAY()+'Parâmetros'!$B$3,"Vence em breve","Vigente")))))</f>
        <v/>
      </c>
      <c r="U15" s="18">
        <f>IF(COUNTA($A15:$N15)=0,"",IF(OR(A15="",B15="",C15="",D15="",E15="",F15="",G15="",I15="",M15=""),"Incompleto",IF(Q15&lt;&gt;"Válido","Revisar placa",IF(AND(M15="Ativo",R15&gt;1),"Placa ativa duplicada",IF(AND(M15="Ativo",S15&gt;'Parâmetros'!$B$2),"Acima do limite",IF(AND(K15="",L15&lt;&gt;""),"Credencial inconsistente",IF(AND(M15="Ativo",'Parâmetros'!$B$4="Sim",K15=""),"Credencial ausente",IF(AND(K15&lt;&gt;"",L15=""),"Validade ausente",IF(AND(M15="Ativo",L15&lt;&gt;"",L15&lt;TODAY()),"Credencial vencida","OK")))))))))</f>
        <v/>
      </c>
      <c r="V15" s="17">
        <f>IF(U15="","",IF(U15&lt;&gt;"OK","Corrigir: "&amp;U15,IF(AND(M15&lt;&gt;"Inativo",T15="Vencida"),"Revisar credencial",IF(AND(M15&lt;&gt;"Inativo",T15="Vence em breve"),"Revisar validade",IF(M15="Pendente","Concluir cadastro","Nenhuma")))))</f>
        <v/>
      </c>
    </row>
    <row r="16" ht="31" customHeight="1">
      <c r="A16" s="10" t="n"/>
      <c r="B16" s="11" t="n"/>
      <c r="C16" s="10" t="n"/>
      <c r="D16" s="10" t="n"/>
      <c r="E16" s="10" t="n"/>
      <c r="F16" s="12" t="n"/>
      <c r="G16" s="12" t="n"/>
      <c r="H16" s="10" t="n"/>
      <c r="I16" s="10" t="n"/>
      <c r="J16" s="13" t="n"/>
      <c r="K16" s="10" t="n"/>
      <c r="L16" s="11" t="n"/>
      <c r="M16" s="10" t="n"/>
      <c r="N16" s="12" t="n"/>
      <c r="O16" s="14">
        <f>IF(OR(C16="",D16=""),"",C16&amp;" - "&amp;D16)</f>
        <v/>
      </c>
      <c r="P16" s="15">
        <f>IF(E16="","",UPPER(SUBSTITUTE(SUBSTITUTE(E16,"-","")," ","")))</f>
        <v/>
      </c>
      <c r="Q16" s="15">
        <f>IF(P16="","",IF(LEN(P16)&lt;&gt;7,"Revisar",IF(AND(CODE(MID(P16,1,1))&gt;=65,CODE(MID(P16,1,1))&lt;=90,CODE(MID(P16,2,1))&gt;=65,CODE(MID(P16,2,1))&lt;=90,CODE(MID(P16,3,1))&gt;=65,CODE(MID(P16,3,1))&lt;=90,CODE(MID(P16,4,1))&gt;=48,CODE(MID(P16,4,1))&lt;=57,OR(AND(CODE(MID(P16,5,1))&gt;=48,CODE(MID(P16,5,1))&lt;=57,CODE(MID(P16,6,1))&gt;=48,CODE(MID(P16,6,1))&lt;=57,CODE(MID(P16,7,1))&gt;=48,CODE(MID(P16,7,1))&lt;=57),AND(CODE(MID(P16,5,1))&gt;=65,CODE(MID(P16,5,1))&lt;=90,CODE(MID(P16,6,1))&gt;=48,CODE(MID(P16,6,1))&lt;=57,CODE(MID(P16,7,1))&gt;=48,CODE(MID(P16,7,1))&lt;=57))),"Válido","Revisar")))</f>
        <v/>
      </c>
      <c r="R16" s="16">
        <f>IF(OR(P16="",M16=""),"",COUNTIFS($P$4:$P$203,P16,$M$4:$M$203,"Ativo"))</f>
        <v/>
      </c>
      <c r="S16" s="16">
        <f>IF(OR(O16="",M16=""),"",COUNTIFS($O$4:$O$203,O16,$M$4:$M$203,"Ativo"))</f>
        <v/>
      </c>
      <c r="T16" s="15">
        <f>IF(A16="","",IF(K16="","Sem credencial",IF(L16="","Validade ausente",IF(L16&lt;TODAY(),"Vencida",IF(L16&lt;=TODAY()+'Parâmetros'!$B$3,"Vence em breve","Vigente")))))</f>
        <v/>
      </c>
      <c r="U16" s="15">
        <f>IF(COUNTA($A16:$N16)=0,"",IF(OR(A16="",B16="",C16="",D16="",E16="",F16="",G16="",I16="",M16=""),"Incompleto",IF(Q16&lt;&gt;"Válido","Revisar placa",IF(AND(M16="Ativo",R16&gt;1),"Placa ativa duplicada",IF(AND(M16="Ativo",S16&gt;'Parâmetros'!$B$2),"Acima do limite",IF(AND(K16="",L16&lt;&gt;""),"Credencial inconsistente",IF(AND(M16="Ativo",'Parâmetros'!$B$4="Sim",K16=""),"Credencial ausente",IF(AND(K16&lt;&gt;"",L16=""),"Validade ausente",IF(AND(M16="Ativo",L16&lt;&gt;"",L16&lt;TODAY()),"Credencial vencida","OK")))))))))</f>
        <v/>
      </c>
      <c r="V16" s="14">
        <f>IF(U16="","",IF(U16&lt;&gt;"OK","Corrigir: "&amp;U16,IF(AND(M16&lt;&gt;"Inativo",T16="Vencida"),"Revisar credencial",IF(AND(M16&lt;&gt;"Inativo",T16="Vence em breve"),"Revisar validade",IF(M16="Pendente","Concluir cadastro","Nenhuma")))))</f>
        <v/>
      </c>
    </row>
    <row r="17" ht="31" customHeight="1">
      <c r="A17" s="10" t="n"/>
      <c r="B17" s="11" t="n"/>
      <c r="C17" s="10" t="n"/>
      <c r="D17" s="10" t="n"/>
      <c r="E17" s="10" t="n"/>
      <c r="F17" s="12" t="n"/>
      <c r="G17" s="12" t="n"/>
      <c r="H17" s="10" t="n"/>
      <c r="I17" s="10" t="n"/>
      <c r="J17" s="13" t="n"/>
      <c r="K17" s="10" t="n"/>
      <c r="L17" s="11" t="n"/>
      <c r="M17" s="10" t="n"/>
      <c r="N17" s="12" t="n"/>
      <c r="O17" s="17">
        <f>IF(OR(C17="",D17=""),"",C17&amp;" - "&amp;D17)</f>
        <v/>
      </c>
      <c r="P17" s="18">
        <f>IF(E17="","",UPPER(SUBSTITUTE(SUBSTITUTE(E17,"-","")," ","")))</f>
        <v/>
      </c>
      <c r="Q17" s="18">
        <f>IF(P17="","",IF(LEN(P17)&lt;&gt;7,"Revisar",IF(AND(CODE(MID(P17,1,1))&gt;=65,CODE(MID(P17,1,1))&lt;=90,CODE(MID(P17,2,1))&gt;=65,CODE(MID(P17,2,1))&lt;=90,CODE(MID(P17,3,1))&gt;=65,CODE(MID(P17,3,1))&lt;=90,CODE(MID(P17,4,1))&gt;=48,CODE(MID(P17,4,1))&lt;=57,OR(AND(CODE(MID(P17,5,1))&gt;=48,CODE(MID(P17,5,1))&lt;=57,CODE(MID(P17,6,1))&gt;=48,CODE(MID(P17,6,1))&lt;=57,CODE(MID(P17,7,1))&gt;=48,CODE(MID(P17,7,1))&lt;=57),AND(CODE(MID(P17,5,1))&gt;=65,CODE(MID(P17,5,1))&lt;=90,CODE(MID(P17,6,1))&gt;=48,CODE(MID(P17,6,1))&lt;=57,CODE(MID(P17,7,1))&gt;=48,CODE(MID(P17,7,1))&lt;=57))),"Válido","Revisar")))</f>
        <v/>
      </c>
      <c r="R17" s="19">
        <f>IF(OR(P17="",M17=""),"",COUNTIFS($P$4:$P$203,P17,$M$4:$M$203,"Ativo"))</f>
        <v/>
      </c>
      <c r="S17" s="19">
        <f>IF(OR(O17="",M17=""),"",COUNTIFS($O$4:$O$203,O17,$M$4:$M$203,"Ativo"))</f>
        <v/>
      </c>
      <c r="T17" s="18">
        <f>IF(A17="","",IF(K17="","Sem credencial",IF(L17="","Validade ausente",IF(L17&lt;TODAY(),"Vencida",IF(L17&lt;=TODAY()+'Parâmetros'!$B$3,"Vence em breve","Vigente")))))</f>
        <v/>
      </c>
      <c r="U17" s="18">
        <f>IF(COUNTA($A17:$N17)=0,"",IF(OR(A17="",B17="",C17="",D17="",E17="",F17="",G17="",I17="",M17=""),"Incompleto",IF(Q17&lt;&gt;"Válido","Revisar placa",IF(AND(M17="Ativo",R17&gt;1),"Placa ativa duplicada",IF(AND(M17="Ativo",S17&gt;'Parâmetros'!$B$2),"Acima do limite",IF(AND(K17="",L17&lt;&gt;""),"Credencial inconsistente",IF(AND(M17="Ativo",'Parâmetros'!$B$4="Sim",K17=""),"Credencial ausente",IF(AND(K17&lt;&gt;"",L17=""),"Validade ausente",IF(AND(M17="Ativo",L17&lt;&gt;"",L17&lt;TODAY()),"Credencial vencida","OK")))))))))</f>
        <v/>
      </c>
      <c r="V17" s="17">
        <f>IF(U17="","",IF(U17&lt;&gt;"OK","Corrigir: "&amp;U17,IF(AND(M17&lt;&gt;"Inativo",T17="Vencida"),"Revisar credencial",IF(AND(M17&lt;&gt;"Inativo",T17="Vence em breve"),"Revisar validade",IF(M17="Pendente","Concluir cadastro","Nenhuma")))))</f>
        <v/>
      </c>
    </row>
    <row r="18" ht="31" customHeight="1">
      <c r="A18" s="10" t="n"/>
      <c r="B18" s="11" t="n"/>
      <c r="C18" s="10" t="n"/>
      <c r="D18" s="10" t="n"/>
      <c r="E18" s="10" t="n"/>
      <c r="F18" s="12" t="n"/>
      <c r="G18" s="12" t="n"/>
      <c r="H18" s="10" t="n"/>
      <c r="I18" s="10" t="n"/>
      <c r="J18" s="13" t="n"/>
      <c r="K18" s="10" t="n"/>
      <c r="L18" s="11" t="n"/>
      <c r="M18" s="10" t="n"/>
      <c r="N18" s="12" t="n"/>
      <c r="O18" s="14">
        <f>IF(OR(C18="",D18=""),"",C18&amp;" - "&amp;D18)</f>
        <v/>
      </c>
      <c r="P18" s="15">
        <f>IF(E18="","",UPPER(SUBSTITUTE(SUBSTITUTE(E18,"-","")," ","")))</f>
        <v/>
      </c>
      <c r="Q18" s="15">
        <f>IF(P18="","",IF(LEN(P18)&lt;&gt;7,"Revisar",IF(AND(CODE(MID(P18,1,1))&gt;=65,CODE(MID(P18,1,1))&lt;=90,CODE(MID(P18,2,1))&gt;=65,CODE(MID(P18,2,1))&lt;=90,CODE(MID(P18,3,1))&gt;=65,CODE(MID(P18,3,1))&lt;=90,CODE(MID(P18,4,1))&gt;=48,CODE(MID(P18,4,1))&lt;=57,OR(AND(CODE(MID(P18,5,1))&gt;=48,CODE(MID(P18,5,1))&lt;=57,CODE(MID(P18,6,1))&gt;=48,CODE(MID(P18,6,1))&lt;=57,CODE(MID(P18,7,1))&gt;=48,CODE(MID(P18,7,1))&lt;=57),AND(CODE(MID(P18,5,1))&gt;=65,CODE(MID(P18,5,1))&lt;=90,CODE(MID(P18,6,1))&gt;=48,CODE(MID(P18,6,1))&lt;=57,CODE(MID(P18,7,1))&gt;=48,CODE(MID(P18,7,1))&lt;=57))),"Válido","Revisar")))</f>
        <v/>
      </c>
      <c r="R18" s="16">
        <f>IF(OR(P18="",M18=""),"",COUNTIFS($P$4:$P$203,P18,$M$4:$M$203,"Ativo"))</f>
        <v/>
      </c>
      <c r="S18" s="16">
        <f>IF(OR(O18="",M18=""),"",COUNTIFS($O$4:$O$203,O18,$M$4:$M$203,"Ativo"))</f>
        <v/>
      </c>
      <c r="T18" s="15">
        <f>IF(A18="","",IF(K18="","Sem credencial",IF(L18="","Validade ausente",IF(L18&lt;TODAY(),"Vencida",IF(L18&lt;=TODAY()+'Parâmetros'!$B$3,"Vence em breve","Vigente")))))</f>
        <v/>
      </c>
      <c r="U18" s="15">
        <f>IF(COUNTA($A18:$N18)=0,"",IF(OR(A18="",B18="",C18="",D18="",E18="",F18="",G18="",I18="",M18=""),"Incompleto",IF(Q18&lt;&gt;"Válido","Revisar placa",IF(AND(M18="Ativo",R18&gt;1),"Placa ativa duplicada",IF(AND(M18="Ativo",S18&gt;'Parâmetros'!$B$2),"Acima do limite",IF(AND(K18="",L18&lt;&gt;""),"Credencial inconsistente",IF(AND(M18="Ativo",'Parâmetros'!$B$4="Sim",K18=""),"Credencial ausente",IF(AND(K18&lt;&gt;"",L18=""),"Validade ausente",IF(AND(M18="Ativo",L18&lt;&gt;"",L18&lt;TODAY()),"Credencial vencida","OK")))))))))</f>
        <v/>
      </c>
      <c r="V18" s="14">
        <f>IF(U18="","",IF(U18&lt;&gt;"OK","Corrigir: "&amp;U18,IF(AND(M18&lt;&gt;"Inativo",T18="Vencida"),"Revisar credencial",IF(AND(M18&lt;&gt;"Inativo",T18="Vence em breve"),"Revisar validade",IF(M18="Pendente","Concluir cadastro","Nenhuma")))))</f>
        <v/>
      </c>
    </row>
    <row r="19" ht="31" customHeight="1">
      <c r="A19" s="10" t="n"/>
      <c r="B19" s="11" t="n"/>
      <c r="C19" s="10" t="n"/>
      <c r="D19" s="10" t="n"/>
      <c r="E19" s="10" t="n"/>
      <c r="F19" s="12" t="n"/>
      <c r="G19" s="12" t="n"/>
      <c r="H19" s="10" t="n"/>
      <c r="I19" s="10" t="n"/>
      <c r="J19" s="13" t="n"/>
      <c r="K19" s="10" t="n"/>
      <c r="L19" s="11" t="n"/>
      <c r="M19" s="10" t="n"/>
      <c r="N19" s="12" t="n"/>
      <c r="O19" s="17">
        <f>IF(OR(C19="",D19=""),"",C19&amp;" - "&amp;D19)</f>
        <v/>
      </c>
      <c r="P19" s="18">
        <f>IF(E19="","",UPPER(SUBSTITUTE(SUBSTITUTE(E19,"-","")," ","")))</f>
        <v/>
      </c>
      <c r="Q19" s="18">
        <f>IF(P19="","",IF(LEN(P19)&lt;&gt;7,"Revisar",IF(AND(CODE(MID(P19,1,1))&gt;=65,CODE(MID(P19,1,1))&lt;=90,CODE(MID(P19,2,1))&gt;=65,CODE(MID(P19,2,1))&lt;=90,CODE(MID(P19,3,1))&gt;=65,CODE(MID(P19,3,1))&lt;=90,CODE(MID(P19,4,1))&gt;=48,CODE(MID(P19,4,1))&lt;=57,OR(AND(CODE(MID(P19,5,1))&gt;=48,CODE(MID(P19,5,1))&lt;=57,CODE(MID(P19,6,1))&gt;=48,CODE(MID(P19,6,1))&lt;=57,CODE(MID(P19,7,1))&gt;=48,CODE(MID(P19,7,1))&lt;=57),AND(CODE(MID(P19,5,1))&gt;=65,CODE(MID(P19,5,1))&lt;=90,CODE(MID(P19,6,1))&gt;=48,CODE(MID(P19,6,1))&lt;=57,CODE(MID(P19,7,1))&gt;=48,CODE(MID(P19,7,1))&lt;=57))),"Válido","Revisar")))</f>
        <v/>
      </c>
      <c r="R19" s="19">
        <f>IF(OR(P19="",M19=""),"",COUNTIFS($P$4:$P$203,P19,$M$4:$M$203,"Ativo"))</f>
        <v/>
      </c>
      <c r="S19" s="19">
        <f>IF(OR(O19="",M19=""),"",COUNTIFS($O$4:$O$203,O19,$M$4:$M$203,"Ativo"))</f>
        <v/>
      </c>
      <c r="T19" s="18">
        <f>IF(A19="","",IF(K19="","Sem credencial",IF(L19="","Validade ausente",IF(L19&lt;TODAY(),"Vencida",IF(L19&lt;=TODAY()+'Parâmetros'!$B$3,"Vence em breve","Vigente")))))</f>
        <v/>
      </c>
      <c r="U19" s="18">
        <f>IF(COUNTA($A19:$N19)=0,"",IF(OR(A19="",B19="",C19="",D19="",E19="",F19="",G19="",I19="",M19=""),"Incompleto",IF(Q19&lt;&gt;"Válido","Revisar placa",IF(AND(M19="Ativo",R19&gt;1),"Placa ativa duplicada",IF(AND(M19="Ativo",S19&gt;'Parâmetros'!$B$2),"Acima do limite",IF(AND(K19="",L19&lt;&gt;""),"Credencial inconsistente",IF(AND(M19="Ativo",'Parâmetros'!$B$4="Sim",K19=""),"Credencial ausente",IF(AND(K19&lt;&gt;"",L19=""),"Validade ausente",IF(AND(M19="Ativo",L19&lt;&gt;"",L19&lt;TODAY()),"Credencial vencida","OK")))))))))</f>
        <v/>
      </c>
      <c r="V19" s="17">
        <f>IF(U19="","",IF(U19&lt;&gt;"OK","Corrigir: "&amp;U19,IF(AND(M19&lt;&gt;"Inativo",T19="Vencida"),"Revisar credencial",IF(AND(M19&lt;&gt;"Inativo",T19="Vence em breve"),"Revisar validade",IF(M19="Pendente","Concluir cadastro","Nenhuma")))))</f>
        <v/>
      </c>
    </row>
    <row r="20" ht="31" customHeight="1">
      <c r="A20" s="10" t="n"/>
      <c r="B20" s="11" t="n"/>
      <c r="C20" s="10" t="n"/>
      <c r="D20" s="10" t="n"/>
      <c r="E20" s="10" t="n"/>
      <c r="F20" s="12" t="n"/>
      <c r="G20" s="12" t="n"/>
      <c r="H20" s="10" t="n"/>
      <c r="I20" s="10" t="n"/>
      <c r="J20" s="13" t="n"/>
      <c r="K20" s="10" t="n"/>
      <c r="L20" s="11" t="n"/>
      <c r="M20" s="10" t="n"/>
      <c r="N20" s="12" t="n"/>
      <c r="O20" s="14">
        <f>IF(OR(C20="",D20=""),"",C20&amp;" - "&amp;D20)</f>
        <v/>
      </c>
      <c r="P20" s="15">
        <f>IF(E20="","",UPPER(SUBSTITUTE(SUBSTITUTE(E20,"-","")," ","")))</f>
        <v/>
      </c>
      <c r="Q20" s="15">
        <f>IF(P20="","",IF(LEN(P20)&lt;&gt;7,"Revisar",IF(AND(CODE(MID(P20,1,1))&gt;=65,CODE(MID(P20,1,1))&lt;=90,CODE(MID(P20,2,1))&gt;=65,CODE(MID(P20,2,1))&lt;=90,CODE(MID(P20,3,1))&gt;=65,CODE(MID(P20,3,1))&lt;=90,CODE(MID(P20,4,1))&gt;=48,CODE(MID(P20,4,1))&lt;=57,OR(AND(CODE(MID(P20,5,1))&gt;=48,CODE(MID(P20,5,1))&lt;=57,CODE(MID(P20,6,1))&gt;=48,CODE(MID(P20,6,1))&lt;=57,CODE(MID(P20,7,1))&gt;=48,CODE(MID(P20,7,1))&lt;=57),AND(CODE(MID(P20,5,1))&gt;=65,CODE(MID(P20,5,1))&lt;=90,CODE(MID(P20,6,1))&gt;=48,CODE(MID(P20,6,1))&lt;=57,CODE(MID(P20,7,1))&gt;=48,CODE(MID(P20,7,1))&lt;=57))),"Válido","Revisar")))</f>
        <v/>
      </c>
      <c r="R20" s="16">
        <f>IF(OR(P20="",M20=""),"",COUNTIFS($P$4:$P$203,P20,$M$4:$M$203,"Ativo"))</f>
        <v/>
      </c>
      <c r="S20" s="16">
        <f>IF(OR(O20="",M20=""),"",COUNTIFS($O$4:$O$203,O20,$M$4:$M$203,"Ativo"))</f>
        <v/>
      </c>
      <c r="T20" s="15">
        <f>IF(A20="","",IF(K20="","Sem credencial",IF(L20="","Validade ausente",IF(L20&lt;TODAY(),"Vencida",IF(L20&lt;=TODAY()+'Parâmetros'!$B$3,"Vence em breve","Vigente")))))</f>
        <v/>
      </c>
      <c r="U20" s="15">
        <f>IF(COUNTA($A20:$N20)=0,"",IF(OR(A20="",B20="",C20="",D20="",E20="",F20="",G20="",I20="",M20=""),"Incompleto",IF(Q20&lt;&gt;"Válido","Revisar placa",IF(AND(M20="Ativo",R20&gt;1),"Placa ativa duplicada",IF(AND(M20="Ativo",S20&gt;'Parâmetros'!$B$2),"Acima do limite",IF(AND(K20="",L20&lt;&gt;""),"Credencial inconsistente",IF(AND(M20="Ativo",'Parâmetros'!$B$4="Sim",K20=""),"Credencial ausente",IF(AND(K20&lt;&gt;"",L20=""),"Validade ausente",IF(AND(M20="Ativo",L20&lt;&gt;"",L20&lt;TODAY()),"Credencial vencida","OK")))))))))</f>
        <v/>
      </c>
      <c r="V20" s="14">
        <f>IF(U20="","",IF(U20&lt;&gt;"OK","Corrigir: "&amp;U20,IF(AND(M20&lt;&gt;"Inativo",T20="Vencida"),"Revisar credencial",IF(AND(M20&lt;&gt;"Inativo",T20="Vence em breve"),"Revisar validade",IF(M20="Pendente","Concluir cadastro","Nenhuma")))))</f>
        <v/>
      </c>
    </row>
    <row r="21" ht="31" customHeight="1">
      <c r="A21" s="10" t="n"/>
      <c r="B21" s="11" t="n"/>
      <c r="C21" s="10" t="n"/>
      <c r="D21" s="10" t="n"/>
      <c r="E21" s="10" t="n"/>
      <c r="F21" s="12" t="n"/>
      <c r="G21" s="12" t="n"/>
      <c r="H21" s="10" t="n"/>
      <c r="I21" s="10" t="n"/>
      <c r="J21" s="13" t="n"/>
      <c r="K21" s="10" t="n"/>
      <c r="L21" s="11" t="n"/>
      <c r="M21" s="10" t="n"/>
      <c r="N21" s="12" t="n"/>
      <c r="O21" s="17">
        <f>IF(OR(C21="",D21=""),"",C21&amp;" - "&amp;D21)</f>
        <v/>
      </c>
      <c r="P21" s="18">
        <f>IF(E21="","",UPPER(SUBSTITUTE(SUBSTITUTE(E21,"-","")," ","")))</f>
        <v/>
      </c>
      <c r="Q21" s="18">
        <f>IF(P21="","",IF(LEN(P21)&lt;&gt;7,"Revisar",IF(AND(CODE(MID(P21,1,1))&gt;=65,CODE(MID(P21,1,1))&lt;=90,CODE(MID(P21,2,1))&gt;=65,CODE(MID(P21,2,1))&lt;=90,CODE(MID(P21,3,1))&gt;=65,CODE(MID(P21,3,1))&lt;=90,CODE(MID(P21,4,1))&gt;=48,CODE(MID(P21,4,1))&lt;=57,OR(AND(CODE(MID(P21,5,1))&gt;=48,CODE(MID(P21,5,1))&lt;=57,CODE(MID(P21,6,1))&gt;=48,CODE(MID(P21,6,1))&lt;=57,CODE(MID(P21,7,1))&gt;=48,CODE(MID(P21,7,1))&lt;=57),AND(CODE(MID(P21,5,1))&gt;=65,CODE(MID(P21,5,1))&lt;=90,CODE(MID(P21,6,1))&gt;=48,CODE(MID(P21,6,1))&lt;=57,CODE(MID(P21,7,1))&gt;=48,CODE(MID(P21,7,1))&lt;=57))),"Válido","Revisar")))</f>
        <v/>
      </c>
      <c r="R21" s="19">
        <f>IF(OR(P21="",M21=""),"",COUNTIFS($P$4:$P$203,P21,$M$4:$M$203,"Ativo"))</f>
        <v/>
      </c>
      <c r="S21" s="19">
        <f>IF(OR(O21="",M21=""),"",COUNTIFS($O$4:$O$203,O21,$M$4:$M$203,"Ativo"))</f>
        <v/>
      </c>
      <c r="T21" s="18">
        <f>IF(A21="","",IF(K21="","Sem credencial",IF(L21="","Validade ausente",IF(L21&lt;TODAY(),"Vencida",IF(L21&lt;=TODAY()+'Parâmetros'!$B$3,"Vence em breve","Vigente")))))</f>
        <v/>
      </c>
      <c r="U21" s="18">
        <f>IF(COUNTA($A21:$N21)=0,"",IF(OR(A21="",B21="",C21="",D21="",E21="",F21="",G21="",I21="",M21=""),"Incompleto",IF(Q21&lt;&gt;"Válido","Revisar placa",IF(AND(M21="Ativo",R21&gt;1),"Placa ativa duplicada",IF(AND(M21="Ativo",S21&gt;'Parâmetros'!$B$2),"Acima do limite",IF(AND(K21="",L21&lt;&gt;""),"Credencial inconsistente",IF(AND(M21="Ativo",'Parâmetros'!$B$4="Sim",K21=""),"Credencial ausente",IF(AND(K21&lt;&gt;"",L21=""),"Validade ausente",IF(AND(M21="Ativo",L21&lt;&gt;"",L21&lt;TODAY()),"Credencial vencida","OK")))))))))</f>
        <v/>
      </c>
      <c r="V21" s="17">
        <f>IF(U21="","",IF(U21&lt;&gt;"OK","Corrigir: "&amp;U21,IF(AND(M21&lt;&gt;"Inativo",T21="Vencida"),"Revisar credencial",IF(AND(M21&lt;&gt;"Inativo",T21="Vence em breve"),"Revisar validade",IF(M21="Pendente","Concluir cadastro","Nenhuma")))))</f>
        <v/>
      </c>
    </row>
    <row r="22" ht="31" customHeight="1">
      <c r="A22" s="10" t="n"/>
      <c r="B22" s="11" t="n"/>
      <c r="C22" s="10" t="n"/>
      <c r="D22" s="10" t="n"/>
      <c r="E22" s="10" t="n"/>
      <c r="F22" s="12" t="n"/>
      <c r="G22" s="12" t="n"/>
      <c r="H22" s="10" t="n"/>
      <c r="I22" s="10" t="n"/>
      <c r="J22" s="13" t="n"/>
      <c r="K22" s="10" t="n"/>
      <c r="L22" s="11" t="n"/>
      <c r="M22" s="10" t="n"/>
      <c r="N22" s="12" t="n"/>
      <c r="O22" s="14">
        <f>IF(OR(C22="",D22=""),"",C22&amp;" - "&amp;D22)</f>
        <v/>
      </c>
      <c r="P22" s="15">
        <f>IF(E22="","",UPPER(SUBSTITUTE(SUBSTITUTE(E22,"-","")," ","")))</f>
        <v/>
      </c>
      <c r="Q22" s="15">
        <f>IF(P22="","",IF(LEN(P22)&lt;&gt;7,"Revisar",IF(AND(CODE(MID(P22,1,1))&gt;=65,CODE(MID(P22,1,1))&lt;=90,CODE(MID(P22,2,1))&gt;=65,CODE(MID(P22,2,1))&lt;=90,CODE(MID(P22,3,1))&gt;=65,CODE(MID(P22,3,1))&lt;=90,CODE(MID(P22,4,1))&gt;=48,CODE(MID(P22,4,1))&lt;=57,OR(AND(CODE(MID(P22,5,1))&gt;=48,CODE(MID(P22,5,1))&lt;=57,CODE(MID(P22,6,1))&gt;=48,CODE(MID(P22,6,1))&lt;=57,CODE(MID(P22,7,1))&gt;=48,CODE(MID(P22,7,1))&lt;=57),AND(CODE(MID(P22,5,1))&gt;=65,CODE(MID(P22,5,1))&lt;=90,CODE(MID(P22,6,1))&gt;=48,CODE(MID(P22,6,1))&lt;=57,CODE(MID(P22,7,1))&gt;=48,CODE(MID(P22,7,1))&lt;=57))),"Válido","Revisar")))</f>
        <v/>
      </c>
      <c r="R22" s="16">
        <f>IF(OR(P22="",M22=""),"",COUNTIFS($P$4:$P$203,P22,$M$4:$M$203,"Ativo"))</f>
        <v/>
      </c>
      <c r="S22" s="16">
        <f>IF(OR(O22="",M22=""),"",COUNTIFS($O$4:$O$203,O22,$M$4:$M$203,"Ativo"))</f>
        <v/>
      </c>
      <c r="T22" s="15">
        <f>IF(A22="","",IF(K22="","Sem credencial",IF(L22="","Validade ausente",IF(L22&lt;TODAY(),"Vencida",IF(L22&lt;=TODAY()+'Parâmetros'!$B$3,"Vence em breve","Vigente")))))</f>
        <v/>
      </c>
      <c r="U22" s="15">
        <f>IF(COUNTA($A22:$N22)=0,"",IF(OR(A22="",B22="",C22="",D22="",E22="",F22="",G22="",I22="",M22=""),"Incompleto",IF(Q22&lt;&gt;"Válido","Revisar placa",IF(AND(M22="Ativo",R22&gt;1),"Placa ativa duplicada",IF(AND(M22="Ativo",S22&gt;'Parâmetros'!$B$2),"Acima do limite",IF(AND(K22="",L22&lt;&gt;""),"Credencial inconsistente",IF(AND(M22="Ativo",'Parâmetros'!$B$4="Sim",K22=""),"Credencial ausente",IF(AND(K22&lt;&gt;"",L22=""),"Validade ausente",IF(AND(M22="Ativo",L22&lt;&gt;"",L22&lt;TODAY()),"Credencial vencida","OK")))))))))</f>
        <v/>
      </c>
      <c r="V22" s="14">
        <f>IF(U22="","",IF(U22&lt;&gt;"OK","Corrigir: "&amp;U22,IF(AND(M22&lt;&gt;"Inativo",T22="Vencida"),"Revisar credencial",IF(AND(M22&lt;&gt;"Inativo",T22="Vence em breve"),"Revisar validade",IF(M22="Pendente","Concluir cadastro","Nenhuma")))))</f>
        <v/>
      </c>
    </row>
    <row r="23" ht="31" customHeight="1">
      <c r="A23" s="10" t="n"/>
      <c r="B23" s="11" t="n"/>
      <c r="C23" s="10" t="n"/>
      <c r="D23" s="10" t="n"/>
      <c r="E23" s="10" t="n"/>
      <c r="F23" s="12" t="n"/>
      <c r="G23" s="12" t="n"/>
      <c r="H23" s="10" t="n"/>
      <c r="I23" s="10" t="n"/>
      <c r="J23" s="13" t="n"/>
      <c r="K23" s="10" t="n"/>
      <c r="L23" s="11" t="n"/>
      <c r="M23" s="10" t="n"/>
      <c r="N23" s="12" t="n"/>
      <c r="O23" s="17">
        <f>IF(OR(C23="",D23=""),"",C23&amp;" - "&amp;D23)</f>
        <v/>
      </c>
      <c r="P23" s="18">
        <f>IF(E23="","",UPPER(SUBSTITUTE(SUBSTITUTE(E23,"-","")," ","")))</f>
        <v/>
      </c>
      <c r="Q23" s="18">
        <f>IF(P23="","",IF(LEN(P23)&lt;&gt;7,"Revisar",IF(AND(CODE(MID(P23,1,1))&gt;=65,CODE(MID(P23,1,1))&lt;=90,CODE(MID(P23,2,1))&gt;=65,CODE(MID(P23,2,1))&lt;=90,CODE(MID(P23,3,1))&gt;=65,CODE(MID(P23,3,1))&lt;=90,CODE(MID(P23,4,1))&gt;=48,CODE(MID(P23,4,1))&lt;=57,OR(AND(CODE(MID(P23,5,1))&gt;=48,CODE(MID(P23,5,1))&lt;=57,CODE(MID(P23,6,1))&gt;=48,CODE(MID(P23,6,1))&lt;=57,CODE(MID(P23,7,1))&gt;=48,CODE(MID(P23,7,1))&lt;=57),AND(CODE(MID(P23,5,1))&gt;=65,CODE(MID(P23,5,1))&lt;=90,CODE(MID(P23,6,1))&gt;=48,CODE(MID(P23,6,1))&lt;=57,CODE(MID(P23,7,1))&gt;=48,CODE(MID(P23,7,1))&lt;=57))),"Válido","Revisar")))</f>
        <v/>
      </c>
      <c r="R23" s="19">
        <f>IF(OR(P23="",M23=""),"",COUNTIFS($P$4:$P$203,P23,$M$4:$M$203,"Ativo"))</f>
        <v/>
      </c>
      <c r="S23" s="19">
        <f>IF(OR(O23="",M23=""),"",COUNTIFS($O$4:$O$203,O23,$M$4:$M$203,"Ativo"))</f>
        <v/>
      </c>
      <c r="T23" s="18">
        <f>IF(A23="","",IF(K23="","Sem credencial",IF(L23="","Validade ausente",IF(L23&lt;TODAY(),"Vencida",IF(L23&lt;=TODAY()+'Parâmetros'!$B$3,"Vence em breve","Vigente")))))</f>
        <v/>
      </c>
      <c r="U23" s="18">
        <f>IF(COUNTA($A23:$N23)=0,"",IF(OR(A23="",B23="",C23="",D23="",E23="",F23="",G23="",I23="",M23=""),"Incompleto",IF(Q23&lt;&gt;"Válido","Revisar placa",IF(AND(M23="Ativo",R23&gt;1),"Placa ativa duplicada",IF(AND(M23="Ativo",S23&gt;'Parâmetros'!$B$2),"Acima do limite",IF(AND(K23="",L23&lt;&gt;""),"Credencial inconsistente",IF(AND(M23="Ativo",'Parâmetros'!$B$4="Sim",K23=""),"Credencial ausente",IF(AND(K23&lt;&gt;"",L23=""),"Validade ausente",IF(AND(M23="Ativo",L23&lt;&gt;"",L23&lt;TODAY()),"Credencial vencida","OK")))))))))</f>
        <v/>
      </c>
      <c r="V23" s="17">
        <f>IF(U23="","",IF(U23&lt;&gt;"OK","Corrigir: "&amp;U23,IF(AND(M23&lt;&gt;"Inativo",T23="Vencida"),"Revisar credencial",IF(AND(M23&lt;&gt;"Inativo",T23="Vence em breve"),"Revisar validade",IF(M23="Pendente","Concluir cadastro","Nenhuma")))))</f>
        <v/>
      </c>
    </row>
    <row r="24" ht="31" customHeight="1">
      <c r="A24" s="10" t="n"/>
      <c r="B24" s="11" t="n"/>
      <c r="C24" s="10" t="n"/>
      <c r="D24" s="10" t="n"/>
      <c r="E24" s="10" t="n"/>
      <c r="F24" s="12" t="n"/>
      <c r="G24" s="12" t="n"/>
      <c r="H24" s="10" t="n"/>
      <c r="I24" s="10" t="n"/>
      <c r="J24" s="13" t="n"/>
      <c r="K24" s="10" t="n"/>
      <c r="L24" s="11" t="n"/>
      <c r="M24" s="10" t="n"/>
      <c r="N24" s="12" t="n"/>
      <c r="O24" s="14">
        <f>IF(OR(C24="",D24=""),"",C24&amp;" - "&amp;D24)</f>
        <v/>
      </c>
      <c r="P24" s="15">
        <f>IF(E24="","",UPPER(SUBSTITUTE(SUBSTITUTE(E24,"-","")," ","")))</f>
        <v/>
      </c>
      <c r="Q24" s="15">
        <f>IF(P24="","",IF(LEN(P24)&lt;&gt;7,"Revisar",IF(AND(CODE(MID(P24,1,1))&gt;=65,CODE(MID(P24,1,1))&lt;=90,CODE(MID(P24,2,1))&gt;=65,CODE(MID(P24,2,1))&lt;=90,CODE(MID(P24,3,1))&gt;=65,CODE(MID(P24,3,1))&lt;=90,CODE(MID(P24,4,1))&gt;=48,CODE(MID(P24,4,1))&lt;=57,OR(AND(CODE(MID(P24,5,1))&gt;=48,CODE(MID(P24,5,1))&lt;=57,CODE(MID(P24,6,1))&gt;=48,CODE(MID(P24,6,1))&lt;=57,CODE(MID(P24,7,1))&gt;=48,CODE(MID(P24,7,1))&lt;=57),AND(CODE(MID(P24,5,1))&gt;=65,CODE(MID(P24,5,1))&lt;=90,CODE(MID(P24,6,1))&gt;=48,CODE(MID(P24,6,1))&lt;=57,CODE(MID(P24,7,1))&gt;=48,CODE(MID(P24,7,1))&lt;=57))),"Válido","Revisar")))</f>
        <v/>
      </c>
      <c r="R24" s="16">
        <f>IF(OR(P24="",M24=""),"",COUNTIFS($P$4:$P$203,P24,$M$4:$M$203,"Ativo"))</f>
        <v/>
      </c>
      <c r="S24" s="16">
        <f>IF(OR(O24="",M24=""),"",COUNTIFS($O$4:$O$203,O24,$M$4:$M$203,"Ativo"))</f>
        <v/>
      </c>
      <c r="T24" s="15">
        <f>IF(A24="","",IF(K24="","Sem credencial",IF(L24="","Validade ausente",IF(L24&lt;TODAY(),"Vencida",IF(L24&lt;=TODAY()+'Parâmetros'!$B$3,"Vence em breve","Vigente")))))</f>
        <v/>
      </c>
      <c r="U24" s="15">
        <f>IF(COUNTA($A24:$N24)=0,"",IF(OR(A24="",B24="",C24="",D24="",E24="",F24="",G24="",I24="",M24=""),"Incompleto",IF(Q24&lt;&gt;"Válido","Revisar placa",IF(AND(M24="Ativo",R24&gt;1),"Placa ativa duplicada",IF(AND(M24="Ativo",S24&gt;'Parâmetros'!$B$2),"Acima do limite",IF(AND(K24="",L24&lt;&gt;""),"Credencial inconsistente",IF(AND(M24="Ativo",'Parâmetros'!$B$4="Sim",K24=""),"Credencial ausente",IF(AND(K24&lt;&gt;"",L24=""),"Validade ausente",IF(AND(M24="Ativo",L24&lt;&gt;"",L24&lt;TODAY()),"Credencial vencida","OK")))))))))</f>
        <v/>
      </c>
      <c r="V24" s="14">
        <f>IF(U24="","",IF(U24&lt;&gt;"OK","Corrigir: "&amp;U24,IF(AND(M24&lt;&gt;"Inativo",T24="Vencida"),"Revisar credencial",IF(AND(M24&lt;&gt;"Inativo",T24="Vence em breve"),"Revisar validade",IF(M24="Pendente","Concluir cadastro","Nenhuma")))))</f>
        <v/>
      </c>
    </row>
    <row r="25" ht="31" customHeight="1">
      <c r="A25" s="10" t="n"/>
      <c r="B25" s="11" t="n"/>
      <c r="C25" s="10" t="n"/>
      <c r="D25" s="10" t="n"/>
      <c r="E25" s="10" t="n"/>
      <c r="F25" s="12" t="n"/>
      <c r="G25" s="12" t="n"/>
      <c r="H25" s="10" t="n"/>
      <c r="I25" s="10" t="n"/>
      <c r="J25" s="13" t="n"/>
      <c r="K25" s="10" t="n"/>
      <c r="L25" s="11" t="n"/>
      <c r="M25" s="10" t="n"/>
      <c r="N25" s="12" t="n"/>
      <c r="O25" s="17">
        <f>IF(OR(C25="",D25=""),"",C25&amp;" - "&amp;D25)</f>
        <v/>
      </c>
      <c r="P25" s="18">
        <f>IF(E25="","",UPPER(SUBSTITUTE(SUBSTITUTE(E25,"-","")," ","")))</f>
        <v/>
      </c>
      <c r="Q25" s="18">
        <f>IF(P25="","",IF(LEN(P25)&lt;&gt;7,"Revisar",IF(AND(CODE(MID(P25,1,1))&gt;=65,CODE(MID(P25,1,1))&lt;=90,CODE(MID(P25,2,1))&gt;=65,CODE(MID(P25,2,1))&lt;=90,CODE(MID(P25,3,1))&gt;=65,CODE(MID(P25,3,1))&lt;=90,CODE(MID(P25,4,1))&gt;=48,CODE(MID(P25,4,1))&lt;=57,OR(AND(CODE(MID(P25,5,1))&gt;=48,CODE(MID(P25,5,1))&lt;=57,CODE(MID(P25,6,1))&gt;=48,CODE(MID(P25,6,1))&lt;=57,CODE(MID(P25,7,1))&gt;=48,CODE(MID(P25,7,1))&lt;=57),AND(CODE(MID(P25,5,1))&gt;=65,CODE(MID(P25,5,1))&lt;=90,CODE(MID(P25,6,1))&gt;=48,CODE(MID(P25,6,1))&lt;=57,CODE(MID(P25,7,1))&gt;=48,CODE(MID(P25,7,1))&lt;=57))),"Válido","Revisar")))</f>
        <v/>
      </c>
      <c r="R25" s="19">
        <f>IF(OR(P25="",M25=""),"",COUNTIFS($P$4:$P$203,P25,$M$4:$M$203,"Ativo"))</f>
        <v/>
      </c>
      <c r="S25" s="19">
        <f>IF(OR(O25="",M25=""),"",COUNTIFS($O$4:$O$203,O25,$M$4:$M$203,"Ativo"))</f>
        <v/>
      </c>
      <c r="T25" s="18">
        <f>IF(A25="","",IF(K25="","Sem credencial",IF(L25="","Validade ausente",IF(L25&lt;TODAY(),"Vencida",IF(L25&lt;=TODAY()+'Parâmetros'!$B$3,"Vence em breve","Vigente")))))</f>
        <v/>
      </c>
      <c r="U25" s="18">
        <f>IF(COUNTA($A25:$N25)=0,"",IF(OR(A25="",B25="",C25="",D25="",E25="",F25="",G25="",I25="",M25=""),"Incompleto",IF(Q25&lt;&gt;"Válido","Revisar placa",IF(AND(M25="Ativo",R25&gt;1),"Placa ativa duplicada",IF(AND(M25="Ativo",S25&gt;'Parâmetros'!$B$2),"Acima do limite",IF(AND(K25="",L25&lt;&gt;""),"Credencial inconsistente",IF(AND(M25="Ativo",'Parâmetros'!$B$4="Sim",K25=""),"Credencial ausente",IF(AND(K25&lt;&gt;"",L25=""),"Validade ausente",IF(AND(M25="Ativo",L25&lt;&gt;"",L25&lt;TODAY()),"Credencial vencida","OK")))))))))</f>
        <v/>
      </c>
      <c r="V25" s="17">
        <f>IF(U25="","",IF(U25&lt;&gt;"OK","Corrigir: "&amp;U25,IF(AND(M25&lt;&gt;"Inativo",T25="Vencida"),"Revisar credencial",IF(AND(M25&lt;&gt;"Inativo",T25="Vence em breve"),"Revisar validade",IF(M25="Pendente","Concluir cadastro","Nenhuma")))))</f>
        <v/>
      </c>
    </row>
    <row r="26" ht="31" customHeight="1">
      <c r="A26" s="10" t="n"/>
      <c r="B26" s="11" t="n"/>
      <c r="C26" s="10" t="n"/>
      <c r="D26" s="10" t="n"/>
      <c r="E26" s="10" t="n"/>
      <c r="F26" s="12" t="n"/>
      <c r="G26" s="12" t="n"/>
      <c r="H26" s="10" t="n"/>
      <c r="I26" s="10" t="n"/>
      <c r="J26" s="13" t="n"/>
      <c r="K26" s="10" t="n"/>
      <c r="L26" s="11" t="n"/>
      <c r="M26" s="10" t="n"/>
      <c r="N26" s="12" t="n"/>
      <c r="O26" s="14">
        <f>IF(OR(C26="",D26=""),"",C26&amp;" - "&amp;D26)</f>
        <v/>
      </c>
      <c r="P26" s="15">
        <f>IF(E26="","",UPPER(SUBSTITUTE(SUBSTITUTE(E26,"-","")," ","")))</f>
        <v/>
      </c>
      <c r="Q26" s="15">
        <f>IF(P26="","",IF(LEN(P26)&lt;&gt;7,"Revisar",IF(AND(CODE(MID(P26,1,1))&gt;=65,CODE(MID(P26,1,1))&lt;=90,CODE(MID(P26,2,1))&gt;=65,CODE(MID(P26,2,1))&lt;=90,CODE(MID(P26,3,1))&gt;=65,CODE(MID(P26,3,1))&lt;=90,CODE(MID(P26,4,1))&gt;=48,CODE(MID(P26,4,1))&lt;=57,OR(AND(CODE(MID(P26,5,1))&gt;=48,CODE(MID(P26,5,1))&lt;=57,CODE(MID(P26,6,1))&gt;=48,CODE(MID(P26,6,1))&lt;=57,CODE(MID(P26,7,1))&gt;=48,CODE(MID(P26,7,1))&lt;=57),AND(CODE(MID(P26,5,1))&gt;=65,CODE(MID(P26,5,1))&lt;=90,CODE(MID(P26,6,1))&gt;=48,CODE(MID(P26,6,1))&lt;=57,CODE(MID(P26,7,1))&gt;=48,CODE(MID(P26,7,1))&lt;=57))),"Válido","Revisar")))</f>
        <v/>
      </c>
      <c r="R26" s="16">
        <f>IF(OR(P26="",M26=""),"",COUNTIFS($P$4:$P$203,P26,$M$4:$M$203,"Ativo"))</f>
        <v/>
      </c>
      <c r="S26" s="16">
        <f>IF(OR(O26="",M26=""),"",COUNTIFS($O$4:$O$203,O26,$M$4:$M$203,"Ativo"))</f>
        <v/>
      </c>
      <c r="T26" s="15">
        <f>IF(A26="","",IF(K26="","Sem credencial",IF(L26="","Validade ausente",IF(L26&lt;TODAY(),"Vencida",IF(L26&lt;=TODAY()+'Parâmetros'!$B$3,"Vence em breve","Vigente")))))</f>
        <v/>
      </c>
      <c r="U26" s="15">
        <f>IF(COUNTA($A26:$N26)=0,"",IF(OR(A26="",B26="",C26="",D26="",E26="",F26="",G26="",I26="",M26=""),"Incompleto",IF(Q26&lt;&gt;"Válido","Revisar placa",IF(AND(M26="Ativo",R26&gt;1),"Placa ativa duplicada",IF(AND(M26="Ativo",S26&gt;'Parâmetros'!$B$2),"Acima do limite",IF(AND(K26="",L26&lt;&gt;""),"Credencial inconsistente",IF(AND(M26="Ativo",'Parâmetros'!$B$4="Sim",K26=""),"Credencial ausente",IF(AND(K26&lt;&gt;"",L26=""),"Validade ausente",IF(AND(M26="Ativo",L26&lt;&gt;"",L26&lt;TODAY()),"Credencial vencida","OK")))))))))</f>
        <v/>
      </c>
      <c r="V26" s="14">
        <f>IF(U26="","",IF(U26&lt;&gt;"OK","Corrigir: "&amp;U26,IF(AND(M26&lt;&gt;"Inativo",T26="Vencida"),"Revisar credencial",IF(AND(M26&lt;&gt;"Inativo",T26="Vence em breve"),"Revisar validade",IF(M26="Pendente","Concluir cadastro","Nenhuma")))))</f>
        <v/>
      </c>
    </row>
    <row r="27" ht="31" customHeight="1">
      <c r="A27" s="10" t="n"/>
      <c r="B27" s="11" t="n"/>
      <c r="C27" s="10" t="n"/>
      <c r="D27" s="10" t="n"/>
      <c r="E27" s="10" t="n"/>
      <c r="F27" s="12" t="n"/>
      <c r="G27" s="12" t="n"/>
      <c r="H27" s="10" t="n"/>
      <c r="I27" s="10" t="n"/>
      <c r="J27" s="13" t="n"/>
      <c r="K27" s="10" t="n"/>
      <c r="L27" s="11" t="n"/>
      <c r="M27" s="10" t="n"/>
      <c r="N27" s="12" t="n"/>
      <c r="O27" s="17">
        <f>IF(OR(C27="",D27=""),"",C27&amp;" - "&amp;D27)</f>
        <v/>
      </c>
      <c r="P27" s="18">
        <f>IF(E27="","",UPPER(SUBSTITUTE(SUBSTITUTE(E27,"-","")," ","")))</f>
        <v/>
      </c>
      <c r="Q27" s="18">
        <f>IF(P27="","",IF(LEN(P27)&lt;&gt;7,"Revisar",IF(AND(CODE(MID(P27,1,1))&gt;=65,CODE(MID(P27,1,1))&lt;=90,CODE(MID(P27,2,1))&gt;=65,CODE(MID(P27,2,1))&lt;=90,CODE(MID(P27,3,1))&gt;=65,CODE(MID(P27,3,1))&lt;=90,CODE(MID(P27,4,1))&gt;=48,CODE(MID(P27,4,1))&lt;=57,OR(AND(CODE(MID(P27,5,1))&gt;=48,CODE(MID(P27,5,1))&lt;=57,CODE(MID(P27,6,1))&gt;=48,CODE(MID(P27,6,1))&lt;=57,CODE(MID(P27,7,1))&gt;=48,CODE(MID(P27,7,1))&lt;=57),AND(CODE(MID(P27,5,1))&gt;=65,CODE(MID(P27,5,1))&lt;=90,CODE(MID(P27,6,1))&gt;=48,CODE(MID(P27,6,1))&lt;=57,CODE(MID(P27,7,1))&gt;=48,CODE(MID(P27,7,1))&lt;=57))),"Válido","Revisar")))</f>
        <v/>
      </c>
      <c r="R27" s="19">
        <f>IF(OR(P27="",M27=""),"",COUNTIFS($P$4:$P$203,P27,$M$4:$M$203,"Ativo"))</f>
        <v/>
      </c>
      <c r="S27" s="19">
        <f>IF(OR(O27="",M27=""),"",COUNTIFS($O$4:$O$203,O27,$M$4:$M$203,"Ativo"))</f>
        <v/>
      </c>
      <c r="T27" s="18">
        <f>IF(A27="","",IF(K27="","Sem credencial",IF(L27="","Validade ausente",IF(L27&lt;TODAY(),"Vencida",IF(L27&lt;=TODAY()+'Parâmetros'!$B$3,"Vence em breve","Vigente")))))</f>
        <v/>
      </c>
      <c r="U27" s="18">
        <f>IF(COUNTA($A27:$N27)=0,"",IF(OR(A27="",B27="",C27="",D27="",E27="",F27="",G27="",I27="",M27=""),"Incompleto",IF(Q27&lt;&gt;"Válido","Revisar placa",IF(AND(M27="Ativo",R27&gt;1),"Placa ativa duplicada",IF(AND(M27="Ativo",S27&gt;'Parâmetros'!$B$2),"Acima do limite",IF(AND(K27="",L27&lt;&gt;""),"Credencial inconsistente",IF(AND(M27="Ativo",'Parâmetros'!$B$4="Sim",K27=""),"Credencial ausente",IF(AND(K27&lt;&gt;"",L27=""),"Validade ausente",IF(AND(M27="Ativo",L27&lt;&gt;"",L27&lt;TODAY()),"Credencial vencida","OK")))))))))</f>
        <v/>
      </c>
      <c r="V27" s="17">
        <f>IF(U27="","",IF(U27&lt;&gt;"OK","Corrigir: "&amp;U27,IF(AND(M27&lt;&gt;"Inativo",T27="Vencida"),"Revisar credencial",IF(AND(M27&lt;&gt;"Inativo",T27="Vence em breve"),"Revisar validade",IF(M27="Pendente","Concluir cadastro","Nenhuma")))))</f>
        <v/>
      </c>
    </row>
    <row r="28" ht="31" customHeight="1">
      <c r="A28" s="10" t="n"/>
      <c r="B28" s="11" t="n"/>
      <c r="C28" s="10" t="n"/>
      <c r="D28" s="10" t="n"/>
      <c r="E28" s="10" t="n"/>
      <c r="F28" s="12" t="n"/>
      <c r="G28" s="12" t="n"/>
      <c r="H28" s="10" t="n"/>
      <c r="I28" s="10" t="n"/>
      <c r="J28" s="13" t="n"/>
      <c r="K28" s="10" t="n"/>
      <c r="L28" s="11" t="n"/>
      <c r="M28" s="10" t="n"/>
      <c r="N28" s="12" t="n"/>
      <c r="O28" s="14">
        <f>IF(OR(C28="",D28=""),"",C28&amp;" - "&amp;D28)</f>
        <v/>
      </c>
      <c r="P28" s="15">
        <f>IF(E28="","",UPPER(SUBSTITUTE(SUBSTITUTE(E28,"-","")," ","")))</f>
        <v/>
      </c>
      <c r="Q28" s="15">
        <f>IF(P28="","",IF(LEN(P28)&lt;&gt;7,"Revisar",IF(AND(CODE(MID(P28,1,1))&gt;=65,CODE(MID(P28,1,1))&lt;=90,CODE(MID(P28,2,1))&gt;=65,CODE(MID(P28,2,1))&lt;=90,CODE(MID(P28,3,1))&gt;=65,CODE(MID(P28,3,1))&lt;=90,CODE(MID(P28,4,1))&gt;=48,CODE(MID(P28,4,1))&lt;=57,OR(AND(CODE(MID(P28,5,1))&gt;=48,CODE(MID(P28,5,1))&lt;=57,CODE(MID(P28,6,1))&gt;=48,CODE(MID(P28,6,1))&lt;=57,CODE(MID(P28,7,1))&gt;=48,CODE(MID(P28,7,1))&lt;=57),AND(CODE(MID(P28,5,1))&gt;=65,CODE(MID(P28,5,1))&lt;=90,CODE(MID(P28,6,1))&gt;=48,CODE(MID(P28,6,1))&lt;=57,CODE(MID(P28,7,1))&gt;=48,CODE(MID(P28,7,1))&lt;=57))),"Válido","Revisar")))</f>
        <v/>
      </c>
      <c r="R28" s="16">
        <f>IF(OR(P28="",M28=""),"",COUNTIFS($P$4:$P$203,P28,$M$4:$M$203,"Ativo"))</f>
        <v/>
      </c>
      <c r="S28" s="16">
        <f>IF(OR(O28="",M28=""),"",COUNTIFS($O$4:$O$203,O28,$M$4:$M$203,"Ativo"))</f>
        <v/>
      </c>
      <c r="T28" s="15">
        <f>IF(A28="","",IF(K28="","Sem credencial",IF(L28="","Validade ausente",IF(L28&lt;TODAY(),"Vencida",IF(L28&lt;=TODAY()+'Parâmetros'!$B$3,"Vence em breve","Vigente")))))</f>
        <v/>
      </c>
      <c r="U28" s="15">
        <f>IF(COUNTA($A28:$N28)=0,"",IF(OR(A28="",B28="",C28="",D28="",E28="",F28="",G28="",I28="",M28=""),"Incompleto",IF(Q28&lt;&gt;"Válido","Revisar placa",IF(AND(M28="Ativo",R28&gt;1),"Placa ativa duplicada",IF(AND(M28="Ativo",S28&gt;'Parâmetros'!$B$2),"Acima do limite",IF(AND(K28="",L28&lt;&gt;""),"Credencial inconsistente",IF(AND(M28="Ativo",'Parâmetros'!$B$4="Sim",K28=""),"Credencial ausente",IF(AND(K28&lt;&gt;"",L28=""),"Validade ausente",IF(AND(M28="Ativo",L28&lt;&gt;"",L28&lt;TODAY()),"Credencial vencida","OK")))))))))</f>
        <v/>
      </c>
      <c r="V28" s="14">
        <f>IF(U28="","",IF(U28&lt;&gt;"OK","Corrigir: "&amp;U28,IF(AND(M28&lt;&gt;"Inativo",T28="Vencida"),"Revisar credencial",IF(AND(M28&lt;&gt;"Inativo",T28="Vence em breve"),"Revisar validade",IF(M28="Pendente","Concluir cadastro","Nenhuma")))))</f>
        <v/>
      </c>
    </row>
    <row r="29" ht="31" customHeight="1">
      <c r="A29" s="10" t="n"/>
      <c r="B29" s="11" t="n"/>
      <c r="C29" s="10" t="n"/>
      <c r="D29" s="10" t="n"/>
      <c r="E29" s="10" t="n"/>
      <c r="F29" s="12" t="n"/>
      <c r="G29" s="12" t="n"/>
      <c r="H29" s="10" t="n"/>
      <c r="I29" s="10" t="n"/>
      <c r="J29" s="13" t="n"/>
      <c r="K29" s="10" t="n"/>
      <c r="L29" s="11" t="n"/>
      <c r="M29" s="10" t="n"/>
      <c r="N29" s="12" t="n"/>
      <c r="O29" s="17">
        <f>IF(OR(C29="",D29=""),"",C29&amp;" - "&amp;D29)</f>
        <v/>
      </c>
      <c r="P29" s="18">
        <f>IF(E29="","",UPPER(SUBSTITUTE(SUBSTITUTE(E29,"-","")," ","")))</f>
        <v/>
      </c>
      <c r="Q29" s="18">
        <f>IF(P29="","",IF(LEN(P29)&lt;&gt;7,"Revisar",IF(AND(CODE(MID(P29,1,1))&gt;=65,CODE(MID(P29,1,1))&lt;=90,CODE(MID(P29,2,1))&gt;=65,CODE(MID(P29,2,1))&lt;=90,CODE(MID(P29,3,1))&gt;=65,CODE(MID(P29,3,1))&lt;=90,CODE(MID(P29,4,1))&gt;=48,CODE(MID(P29,4,1))&lt;=57,OR(AND(CODE(MID(P29,5,1))&gt;=48,CODE(MID(P29,5,1))&lt;=57,CODE(MID(P29,6,1))&gt;=48,CODE(MID(P29,6,1))&lt;=57,CODE(MID(P29,7,1))&gt;=48,CODE(MID(P29,7,1))&lt;=57),AND(CODE(MID(P29,5,1))&gt;=65,CODE(MID(P29,5,1))&lt;=90,CODE(MID(P29,6,1))&gt;=48,CODE(MID(P29,6,1))&lt;=57,CODE(MID(P29,7,1))&gt;=48,CODE(MID(P29,7,1))&lt;=57))),"Válido","Revisar")))</f>
        <v/>
      </c>
      <c r="R29" s="19">
        <f>IF(OR(P29="",M29=""),"",COUNTIFS($P$4:$P$203,P29,$M$4:$M$203,"Ativo"))</f>
        <v/>
      </c>
      <c r="S29" s="19">
        <f>IF(OR(O29="",M29=""),"",COUNTIFS($O$4:$O$203,O29,$M$4:$M$203,"Ativo"))</f>
        <v/>
      </c>
      <c r="T29" s="18">
        <f>IF(A29="","",IF(K29="","Sem credencial",IF(L29="","Validade ausente",IF(L29&lt;TODAY(),"Vencida",IF(L29&lt;=TODAY()+'Parâmetros'!$B$3,"Vence em breve","Vigente")))))</f>
        <v/>
      </c>
      <c r="U29" s="18">
        <f>IF(COUNTA($A29:$N29)=0,"",IF(OR(A29="",B29="",C29="",D29="",E29="",F29="",G29="",I29="",M29=""),"Incompleto",IF(Q29&lt;&gt;"Válido","Revisar placa",IF(AND(M29="Ativo",R29&gt;1),"Placa ativa duplicada",IF(AND(M29="Ativo",S29&gt;'Parâmetros'!$B$2),"Acima do limite",IF(AND(K29="",L29&lt;&gt;""),"Credencial inconsistente",IF(AND(M29="Ativo",'Parâmetros'!$B$4="Sim",K29=""),"Credencial ausente",IF(AND(K29&lt;&gt;"",L29=""),"Validade ausente",IF(AND(M29="Ativo",L29&lt;&gt;"",L29&lt;TODAY()),"Credencial vencida","OK")))))))))</f>
        <v/>
      </c>
      <c r="V29" s="17">
        <f>IF(U29="","",IF(U29&lt;&gt;"OK","Corrigir: "&amp;U29,IF(AND(M29&lt;&gt;"Inativo",T29="Vencida"),"Revisar credencial",IF(AND(M29&lt;&gt;"Inativo",T29="Vence em breve"),"Revisar validade",IF(M29="Pendente","Concluir cadastro","Nenhuma")))))</f>
        <v/>
      </c>
    </row>
    <row r="30" ht="31" customHeight="1">
      <c r="A30" s="10" t="n"/>
      <c r="B30" s="11" t="n"/>
      <c r="C30" s="10" t="n"/>
      <c r="D30" s="10" t="n"/>
      <c r="E30" s="10" t="n"/>
      <c r="F30" s="12" t="n"/>
      <c r="G30" s="12" t="n"/>
      <c r="H30" s="10" t="n"/>
      <c r="I30" s="10" t="n"/>
      <c r="J30" s="13" t="n"/>
      <c r="K30" s="10" t="n"/>
      <c r="L30" s="11" t="n"/>
      <c r="M30" s="10" t="n"/>
      <c r="N30" s="12" t="n"/>
      <c r="O30" s="14">
        <f>IF(OR(C30="",D30=""),"",C30&amp;" - "&amp;D30)</f>
        <v/>
      </c>
      <c r="P30" s="15">
        <f>IF(E30="","",UPPER(SUBSTITUTE(SUBSTITUTE(E30,"-","")," ","")))</f>
        <v/>
      </c>
      <c r="Q30" s="15">
        <f>IF(P30="","",IF(LEN(P30)&lt;&gt;7,"Revisar",IF(AND(CODE(MID(P30,1,1))&gt;=65,CODE(MID(P30,1,1))&lt;=90,CODE(MID(P30,2,1))&gt;=65,CODE(MID(P30,2,1))&lt;=90,CODE(MID(P30,3,1))&gt;=65,CODE(MID(P30,3,1))&lt;=90,CODE(MID(P30,4,1))&gt;=48,CODE(MID(P30,4,1))&lt;=57,OR(AND(CODE(MID(P30,5,1))&gt;=48,CODE(MID(P30,5,1))&lt;=57,CODE(MID(P30,6,1))&gt;=48,CODE(MID(P30,6,1))&lt;=57,CODE(MID(P30,7,1))&gt;=48,CODE(MID(P30,7,1))&lt;=57),AND(CODE(MID(P30,5,1))&gt;=65,CODE(MID(P30,5,1))&lt;=90,CODE(MID(P30,6,1))&gt;=48,CODE(MID(P30,6,1))&lt;=57,CODE(MID(P30,7,1))&gt;=48,CODE(MID(P30,7,1))&lt;=57))),"Válido","Revisar")))</f>
        <v/>
      </c>
      <c r="R30" s="16">
        <f>IF(OR(P30="",M30=""),"",COUNTIFS($P$4:$P$203,P30,$M$4:$M$203,"Ativo"))</f>
        <v/>
      </c>
      <c r="S30" s="16">
        <f>IF(OR(O30="",M30=""),"",COUNTIFS($O$4:$O$203,O30,$M$4:$M$203,"Ativo"))</f>
        <v/>
      </c>
      <c r="T30" s="15">
        <f>IF(A30="","",IF(K30="","Sem credencial",IF(L30="","Validade ausente",IF(L30&lt;TODAY(),"Vencida",IF(L30&lt;=TODAY()+'Parâmetros'!$B$3,"Vence em breve","Vigente")))))</f>
        <v/>
      </c>
      <c r="U30" s="15">
        <f>IF(COUNTA($A30:$N30)=0,"",IF(OR(A30="",B30="",C30="",D30="",E30="",F30="",G30="",I30="",M30=""),"Incompleto",IF(Q30&lt;&gt;"Válido","Revisar placa",IF(AND(M30="Ativo",R30&gt;1),"Placa ativa duplicada",IF(AND(M30="Ativo",S30&gt;'Parâmetros'!$B$2),"Acima do limite",IF(AND(K30="",L30&lt;&gt;""),"Credencial inconsistente",IF(AND(M30="Ativo",'Parâmetros'!$B$4="Sim",K30=""),"Credencial ausente",IF(AND(K30&lt;&gt;"",L30=""),"Validade ausente",IF(AND(M30="Ativo",L30&lt;&gt;"",L30&lt;TODAY()),"Credencial vencida","OK")))))))))</f>
        <v/>
      </c>
      <c r="V30" s="14">
        <f>IF(U30="","",IF(U30&lt;&gt;"OK","Corrigir: "&amp;U30,IF(AND(M30&lt;&gt;"Inativo",T30="Vencida"),"Revisar credencial",IF(AND(M30&lt;&gt;"Inativo",T30="Vence em breve"),"Revisar validade",IF(M30="Pendente","Concluir cadastro","Nenhuma")))))</f>
        <v/>
      </c>
    </row>
    <row r="31" ht="31" customHeight="1">
      <c r="A31" s="10" t="n"/>
      <c r="B31" s="11" t="n"/>
      <c r="C31" s="10" t="n"/>
      <c r="D31" s="10" t="n"/>
      <c r="E31" s="10" t="n"/>
      <c r="F31" s="12" t="n"/>
      <c r="G31" s="12" t="n"/>
      <c r="H31" s="10" t="n"/>
      <c r="I31" s="10" t="n"/>
      <c r="J31" s="13" t="n"/>
      <c r="K31" s="10" t="n"/>
      <c r="L31" s="11" t="n"/>
      <c r="M31" s="10" t="n"/>
      <c r="N31" s="12" t="n"/>
      <c r="O31" s="17">
        <f>IF(OR(C31="",D31=""),"",C31&amp;" - "&amp;D31)</f>
        <v/>
      </c>
      <c r="P31" s="18">
        <f>IF(E31="","",UPPER(SUBSTITUTE(SUBSTITUTE(E31,"-","")," ","")))</f>
        <v/>
      </c>
      <c r="Q31" s="18">
        <f>IF(P31="","",IF(LEN(P31)&lt;&gt;7,"Revisar",IF(AND(CODE(MID(P31,1,1))&gt;=65,CODE(MID(P31,1,1))&lt;=90,CODE(MID(P31,2,1))&gt;=65,CODE(MID(P31,2,1))&lt;=90,CODE(MID(P31,3,1))&gt;=65,CODE(MID(P31,3,1))&lt;=90,CODE(MID(P31,4,1))&gt;=48,CODE(MID(P31,4,1))&lt;=57,OR(AND(CODE(MID(P31,5,1))&gt;=48,CODE(MID(P31,5,1))&lt;=57,CODE(MID(P31,6,1))&gt;=48,CODE(MID(P31,6,1))&lt;=57,CODE(MID(P31,7,1))&gt;=48,CODE(MID(P31,7,1))&lt;=57),AND(CODE(MID(P31,5,1))&gt;=65,CODE(MID(P31,5,1))&lt;=90,CODE(MID(P31,6,1))&gt;=48,CODE(MID(P31,6,1))&lt;=57,CODE(MID(P31,7,1))&gt;=48,CODE(MID(P31,7,1))&lt;=57))),"Válido","Revisar")))</f>
        <v/>
      </c>
      <c r="R31" s="19">
        <f>IF(OR(P31="",M31=""),"",COUNTIFS($P$4:$P$203,P31,$M$4:$M$203,"Ativo"))</f>
        <v/>
      </c>
      <c r="S31" s="19">
        <f>IF(OR(O31="",M31=""),"",COUNTIFS($O$4:$O$203,O31,$M$4:$M$203,"Ativo"))</f>
        <v/>
      </c>
      <c r="T31" s="18">
        <f>IF(A31="","",IF(K31="","Sem credencial",IF(L31="","Validade ausente",IF(L31&lt;TODAY(),"Vencida",IF(L31&lt;=TODAY()+'Parâmetros'!$B$3,"Vence em breve","Vigente")))))</f>
        <v/>
      </c>
      <c r="U31" s="18">
        <f>IF(COUNTA($A31:$N31)=0,"",IF(OR(A31="",B31="",C31="",D31="",E31="",F31="",G31="",I31="",M31=""),"Incompleto",IF(Q31&lt;&gt;"Válido","Revisar placa",IF(AND(M31="Ativo",R31&gt;1),"Placa ativa duplicada",IF(AND(M31="Ativo",S31&gt;'Parâmetros'!$B$2),"Acima do limite",IF(AND(K31="",L31&lt;&gt;""),"Credencial inconsistente",IF(AND(M31="Ativo",'Parâmetros'!$B$4="Sim",K31=""),"Credencial ausente",IF(AND(K31&lt;&gt;"",L31=""),"Validade ausente",IF(AND(M31="Ativo",L31&lt;&gt;"",L31&lt;TODAY()),"Credencial vencida","OK")))))))))</f>
        <v/>
      </c>
      <c r="V31" s="17">
        <f>IF(U31="","",IF(U31&lt;&gt;"OK","Corrigir: "&amp;U31,IF(AND(M31&lt;&gt;"Inativo",T31="Vencida"),"Revisar credencial",IF(AND(M31&lt;&gt;"Inativo",T31="Vence em breve"),"Revisar validade",IF(M31="Pendente","Concluir cadastro","Nenhuma")))))</f>
        <v/>
      </c>
    </row>
    <row r="32" ht="31" customHeight="1">
      <c r="A32" s="10" t="n"/>
      <c r="B32" s="11" t="n"/>
      <c r="C32" s="10" t="n"/>
      <c r="D32" s="10" t="n"/>
      <c r="E32" s="10" t="n"/>
      <c r="F32" s="12" t="n"/>
      <c r="G32" s="12" t="n"/>
      <c r="H32" s="10" t="n"/>
      <c r="I32" s="10" t="n"/>
      <c r="J32" s="13" t="n"/>
      <c r="K32" s="10" t="n"/>
      <c r="L32" s="11" t="n"/>
      <c r="M32" s="10" t="n"/>
      <c r="N32" s="12" t="n"/>
      <c r="O32" s="14">
        <f>IF(OR(C32="",D32=""),"",C32&amp;" - "&amp;D32)</f>
        <v/>
      </c>
      <c r="P32" s="15">
        <f>IF(E32="","",UPPER(SUBSTITUTE(SUBSTITUTE(E32,"-","")," ","")))</f>
        <v/>
      </c>
      <c r="Q32" s="15">
        <f>IF(P32="","",IF(LEN(P32)&lt;&gt;7,"Revisar",IF(AND(CODE(MID(P32,1,1))&gt;=65,CODE(MID(P32,1,1))&lt;=90,CODE(MID(P32,2,1))&gt;=65,CODE(MID(P32,2,1))&lt;=90,CODE(MID(P32,3,1))&gt;=65,CODE(MID(P32,3,1))&lt;=90,CODE(MID(P32,4,1))&gt;=48,CODE(MID(P32,4,1))&lt;=57,OR(AND(CODE(MID(P32,5,1))&gt;=48,CODE(MID(P32,5,1))&lt;=57,CODE(MID(P32,6,1))&gt;=48,CODE(MID(P32,6,1))&lt;=57,CODE(MID(P32,7,1))&gt;=48,CODE(MID(P32,7,1))&lt;=57),AND(CODE(MID(P32,5,1))&gt;=65,CODE(MID(P32,5,1))&lt;=90,CODE(MID(P32,6,1))&gt;=48,CODE(MID(P32,6,1))&lt;=57,CODE(MID(P32,7,1))&gt;=48,CODE(MID(P32,7,1))&lt;=57))),"Válido","Revisar")))</f>
        <v/>
      </c>
      <c r="R32" s="16">
        <f>IF(OR(P32="",M32=""),"",COUNTIFS($P$4:$P$203,P32,$M$4:$M$203,"Ativo"))</f>
        <v/>
      </c>
      <c r="S32" s="16">
        <f>IF(OR(O32="",M32=""),"",COUNTIFS($O$4:$O$203,O32,$M$4:$M$203,"Ativo"))</f>
        <v/>
      </c>
      <c r="T32" s="15">
        <f>IF(A32="","",IF(K32="","Sem credencial",IF(L32="","Validade ausente",IF(L32&lt;TODAY(),"Vencida",IF(L32&lt;=TODAY()+'Parâmetros'!$B$3,"Vence em breve","Vigente")))))</f>
        <v/>
      </c>
      <c r="U32" s="15">
        <f>IF(COUNTA($A32:$N32)=0,"",IF(OR(A32="",B32="",C32="",D32="",E32="",F32="",G32="",I32="",M32=""),"Incompleto",IF(Q32&lt;&gt;"Válido","Revisar placa",IF(AND(M32="Ativo",R32&gt;1),"Placa ativa duplicada",IF(AND(M32="Ativo",S32&gt;'Parâmetros'!$B$2),"Acima do limite",IF(AND(K32="",L32&lt;&gt;""),"Credencial inconsistente",IF(AND(M32="Ativo",'Parâmetros'!$B$4="Sim",K32=""),"Credencial ausente",IF(AND(K32&lt;&gt;"",L32=""),"Validade ausente",IF(AND(M32="Ativo",L32&lt;&gt;"",L32&lt;TODAY()),"Credencial vencida","OK")))))))))</f>
        <v/>
      </c>
      <c r="V32" s="14">
        <f>IF(U32="","",IF(U32&lt;&gt;"OK","Corrigir: "&amp;U32,IF(AND(M32&lt;&gt;"Inativo",T32="Vencida"),"Revisar credencial",IF(AND(M32&lt;&gt;"Inativo",T32="Vence em breve"),"Revisar validade",IF(M32="Pendente","Concluir cadastro","Nenhuma")))))</f>
        <v/>
      </c>
    </row>
    <row r="33" ht="31" customHeight="1">
      <c r="A33" s="10" t="n"/>
      <c r="B33" s="11" t="n"/>
      <c r="C33" s="10" t="n"/>
      <c r="D33" s="10" t="n"/>
      <c r="E33" s="10" t="n"/>
      <c r="F33" s="12" t="n"/>
      <c r="G33" s="12" t="n"/>
      <c r="H33" s="10" t="n"/>
      <c r="I33" s="10" t="n"/>
      <c r="J33" s="13" t="n"/>
      <c r="K33" s="10" t="n"/>
      <c r="L33" s="11" t="n"/>
      <c r="M33" s="10" t="n"/>
      <c r="N33" s="12" t="n"/>
      <c r="O33" s="17">
        <f>IF(OR(C33="",D33=""),"",C33&amp;" - "&amp;D33)</f>
        <v/>
      </c>
      <c r="P33" s="18">
        <f>IF(E33="","",UPPER(SUBSTITUTE(SUBSTITUTE(E33,"-","")," ","")))</f>
        <v/>
      </c>
      <c r="Q33" s="18">
        <f>IF(P33="","",IF(LEN(P33)&lt;&gt;7,"Revisar",IF(AND(CODE(MID(P33,1,1))&gt;=65,CODE(MID(P33,1,1))&lt;=90,CODE(MID(P33,2,1))&gt;=65,CODE(MID(P33,2,1))&lt;=90,CODE(MID(P33,3,1))&gt;=65,CODE(MID(P33,3,1))&lt;=90,CODE(MID(P33,4,1))&gt;=48,CODE(MID(P33,4,1))&lt;=57,OR(AND(CODE(MID(P33,5,1))&gt;=48,CODE(MID(P33,5,1))&lt;=57,CODE(MID(P33,6,1))&gt;=48,CODE(MID(P33,6,1))&lt;=57,CODE(MID(P33,7,1))&gt;=48,CODE(MID(P33,7,1))&lt;=57),AND(CODE(MID(P33,5,1))&gt;=65,CODE(MID(P33,5,1))&lt;=90,CODE(MID(P33,6,1))&gt;=48,CODE(MID(P33,6,1))&lt;=57,CODE(MID(P33,7,1))&gt;=48,CODE(MID(P33,7,1))&lt;=57))),"Válido","Revisar")))</f>
        <v/>
      </c>
      <c r="R33" s="19">
        <f>IF(OR(P33="",M33=""),"",COUNTIFS($P$4:$P$203,P33,$M$4:$M$203,"Ativo"))</f>
        <v/>
      </c>
      <c r="S33" s="19">
        <f>IF(OR(O33="",M33=""),"",COUNTIFS($O$4:$O$203,O33,$M$4:$M$203,"Ativo"))</f>
        <v/>
      </c>
      <c r="T33" s="18">
        <f>IF(A33="","",IF(K33="","Sem credencial",IF(L33="","Validade ausente",IF(L33&lt;TODAY(),"Vencida",IF(L33&lt;=TODAY()+'Parâmetros'!$B$3,"Vence em breve","Vigente")))))</f>
        <v/>
      </c>
      <c r="U33" s="18">
        <f>IF(COUNTA($A33:$N33)=0,"",IF(OR(A33="",B33="",C33="",D33="",E33="",F33="",G33="",I33="",M33=""),"Incompleto",IF(Q33&lt;&gt;"Válido","Revisar placa",IF(AND(M33="Ativo",R33&gt;1),"Placa ativa duplicada",IF(AND(M33="Ativo",S33&gt;'Parâmetros'!$B$2),"Acima do limite",IF(AND(K33="",L33&lt;&gt;""),"Credencial inconsistente",IF(AND(M33="Ativo",'Parâmetros'!$B$4="Sim",K33=""),"Credencial ausente",IF(AND(K33&lt;&gt;"",L33=""),"Validade ausente",IF(AND(M33="Ativo",L33&lt;&gt;"",L33&lt;TODAY()),"Credencial vencida","OK")))))))))</f>
        <v/>
      </c>
      <c r="V33" s="17">
        <f>IF(U33="","",IF(U33&lt;&gt;"OK","Corrigir: "&amp;U33,IF(AND(M33&lt;&gt;"Inativo",T33="Vencida"),"Revisar credencial",IF(AND(M33&lt;&gt;"Inativo",T33="Vence em breve"),"Revisar validade",IF(M33="Pendente","Concluir cadastro","Nenhuma")))))</f>
        <v/>
      </c>
    </row>
    <row r="34" ht="31" customHeight="1">
      <c r="A34" s="10" t="n"/>
      <c r="B34" s="11" t="n"/>
      <c r="C34" s="10" t="n"/>
      <c r="D34" s="10" t="n"/>
      <c r="E34" s="10" t="n"/>
      <c r="F34" s="12" t="n"/>
      <c r="G34" s="12" t="n"/>
      <c r="H34" s="10" t="n"/>
      <c r="I34" s="10" t="n"/>
      <c r="J34" s="13" t="n"/>
      <c r="K34" s="10" t="n"/>
      <c r="L34" s="11" t="n"/>
      <c r="M34" s="10" t="n"/>
      <c r="N34" s="12" t="n"/>
      <c r="O34" s="14">
        <f>IF(OR(C34="",D34=""),"",C34&amp;" - "&amp;D34)</f>
        <v/>
      </c>
      <c r="P34" s="15">
        <f>IF(E34="","",UPPER(SUBSTITUTE(SUBSTITUTE(E34,"-","")," ","")))</f>
        <v/>
      </c>
      <c r="Q34" s="15">
        <f>IF(P34="","",IF(LEN(P34)&lt;&gt;7,"Revisar",IF(AND(CODE(MID(P34,1,1))&gt;=65,CODE(MID(P34,1,1))&lt;=90,CODE(MID(P34,2,1))&gt;=65,CODE(MID(P34,2,1))&lt;=90,CODE(MID(P34,3,1))&gt;=65,CODE(MID(P34,3,1))&lt;=90,CODE(MID(P34,4,1))&gt;=48,CODE(MID(P34,4,1))&lt;=57,OR(AND(CODE(MID(P34,5,1))&gt;=48,CODE(MID(P34,5,1))&lt;=57,CODE(MID(P34,6,1))&gt;=48,CODE(MID(P34,6,1))&lt;=57,CODE(MID(P34,7,1))&gt;=48,CODE(MID(P34,7,1))&lt;=57),AND(CODE(MID(P34,5,1))&gt;=65,CODE(MID(P34,5,1))&lt;=90,CODE(MID(P34,6,1))&gt;=48,CODE(MID(P34,6,1))&lt;=57,CODE(MID(P34,7,1))&gt;=48,CODE(MID(P34,7,1))&lt;=57))),"Válido","Revisar")))</f>
        <v/>
      </c>
      <c r="R34" s="16">
        <f>IF(OR(P34="",M34=""),"",COUNTIFS($P$4:$P$203,P34,$M$4:$M$203,"Ativo"))</f>
        <v/>
      </c>
      <c r="S34" s="16">
        <f>IF(OR(O34="",M34=""),"",COUNTIFS($O$4:$O$203,O34,$M$4:$M$203,"Ativo"))</f>
        <v/>
      </c>
      <c r="T34" s="15">
        <f>IF(A34="","",IF(K34="","Sem credencial",IF(L34="","Validade ausente",IF(L34&lt;TODAY(),"Vencida",IF(L34&lt;=TODAY()+'Parâmetros'!$B$3,"Vence em breve","Vigente")))))</f>
        <v/>
      </c>
      <c r="U34" s="15">
        <f>IF(COUNTA($A34:$N34)=0,"",IF(OR(A34="",B34="",C34="",D34="",E34="",F34="",G34="",I34="",M34=""),"Incompleto",IF(Q34&lt;&gt;"Válido","Revisar placa",IF(AND(M34="Ativo",R34&gt;1),"Placa ativa duplicada",IF(AND(M34="Ativo",S34&gt;'Parâmetros'!$B$2),"Acima do limite",IF(AND(K34="",L34&lt;&gt;""),"Credencial inconsistente",IF(AND(M34="Ativo",'Parâmetros'!$B$4="Sim",K34=""),"Credencial ausente",IF(AND(K34&lt;&gt;"",L34=""),"Validade ausente",IF(AND(M34="Ativo",L34&lt;&gt;"",L34&lt;TODAY()),"Credencial vencida","OK")))))))))</f>
        <v/>
      </c>
      <c r="V34" s="14">
        <f>IF(U34="","",IF(U34&lt;&gt;"OK","Corrigir: "&amp;U34,IF(AND(M34&lt;&gt;"Inativo",T34="Vencida"),"Revisar credencial",IF(AND(M34&lt;&gt;"Inativo",T34="Vence em breve"),"Revisar validade",IF(M34="Pendente","Concluir cadastro","Nenhuma")))))</f>
        <v/>
      </c>
    </row>
    <row r="35" ht="31" customHeight="1">
      <c r="A35" s="10" t="n"/>
      <c r="B35" s="11" t="n"/>
      <c r="C35" s="10" t="n"/>
      <c r="D35" s="10" t="n"/>
      <c r="E35" s="10" t="n"/>
      <c r="F35" s="12" t="n"/>
      <c r="G35" s="12" t="n"/>
      <c r="H35" s="10" t="n"/>
      <c r="I35" s="10" t="n"/>
      <c r="J35" s="13" t="n"/>
      <c r="K35" s="10" t="n"/>
      <c r="L35" s="11" t="n"/>
      <c r="M35" s="10" t="n"/>
      <c r="N35" s="12" t="n"/>
      <c r="O35" s="17">
        <f>IF(OR(C35="",D35=""),"",C35&amp;" - "&amp;D35)</f>
        <v/>
      </c>
      <c r="P35" s="18">
        <f>IF(E35="","",UPPER(SUBSTITUTE(SUBSTITUTE(E35,"-","")," ","")))</f>
        <v/>
      </c>
      <c r="Q35" s="18">
        <f>IF(P35="","",IF(LEN(P35)&lt;&gt;7,"Revisar",IF(AND(CODE(MID(P35,1,1))&gt;=65,CODE(MID(P35,1,1))&lt;=90,CODE(MID(P35,2,1))&gt;=65,CODE(MID(P35,2,1))&lt;=90,CODE(MID(P35,3,1))&gt;=65,CODE(MID(P35,3,1))&lt;=90,CODE(MID(P35,4,1))&gt;=48,CODE(MID(P35,4,1))&lt;=57,OR(AND(CODE(MID(P35,5,1))&gt;=48,CODE(MID(P35,5,1))&lt;=57,CODE(MID(P35,6,1))&gt;=48,CODE(MID(P35,6,1))&lt;=57,CODE(MID(P35,7,1))&gt;=48,CODE(MID(P35,7,1))&lt;=57),AND(CODE(MID(P35,5,1))&gt;=65,CODE(MID(P35,5,1))&lt;=90,CODE(MID(P35,6,1))&gt;=48,CODE(MID(P35,6,1))&lt;=57,CODE(MID(P35,7,1))&gt;=48,CODE(MID(P35,7,1))&lt;=57))),"Válido","Revisar")))</f>
        <v/>
      </c>
      <c r="R35" s="19">
        <f>IF(OR(P35="",M35=""),"",COUNTIFS($P$4:$P$203,P35,$M$4:$M$203,"Ativo"))</f>
        <v/>
      </c>
      <c r="S35" s="19">
        <f>IF(OR(O35="",M35=""),"",COUNTIFS($O$4:$O$203,O35,$M$4:$M$203,"Ativo"))</f>
        <v/>
      </c>
      <c r="T35" s="18">
        <f>IF(A35="","",IF(K35="","Sem credencial",IF(L35="","Validade ausente",IF(L35&lt;TODAY(),"Vencida",IF(L35&lt;=TODAY()+'Parâmetros'!$B$3,"Vence em breve","Vigente")))))</f>
        <v/>
      </c>
      <c r="U35" s="18">
        <f>IF(COUNTA($A35:$N35)=0,"",IF(OR(A35="",B35="",C35="",D35="",E35="",F35="",G35="",I35="",M35=""),"Incompleto",IF(Q35&lt;&gt;"Válido","Revisar placa",IF(AND(M35="Ativo",R35&gt;1),"Placa ativa duplicada",IF(AND(M35="Ativo",S35&gt;'Parâmetros'!$B$2),"Acima do limite",IF(AND(K35="",L35&lt;&gt;""),"Credencial inconsistente",IF(AND(M35="Ativo",'Parâmetros'!$B$4="Sim",K35=""),"Credencial ausente",IF(AND(K35&lt;&gt;"",L35=""),"Validade ausente",IF(AND(M35="Ativo",L35&lt;&gt;"",L35&lt;TODAY()),"Credencial vencida","OK")))))))))</f>
        <v/>
      </c>
      <c r="V35" s="17">
        <f>IF(U35="","",IF(U35&lt;&gt;"OK","Corrigir: "&amp;U35,IF(AND(M35&lt;&gt;"Inativo",T35="Vencida"),"Revisar credencial",IF(AND(M35&lt;&gt;"Inativo",T35="Vence em breve"),"Revisar validade",IF(M35="Pendente","Concluir cadastro","Nenhuma")))))</f>
        <v/>
      </c>
    </row>
    <row r="36" ht="31" customHeight="1">
      <c r="A36" s="10" t="n"/>
      <c r="B36" s="11" t="n"/>
      <c r="C36" s="10" t="n"/>
      <c r="D36" s="10" t="n"/>
      <c r="E36" s="10" t="n"/>
      <c r="F36" s="12" t="n"/>
      <c r="G36" s="12" t="n"/>
      <c r="H36" s="10" t="n"/>
      <c r="I36" s="10" t="n"/>
      <c r="J36" s="13" t="n"/>
      <c r="K36" s="10" t="n"/>
      <c r="L36" s="11" t="n"/>
      <c r="M36" s="10" t="n"/>
      <c r="N36" s="12" t="n"/>
      <c r="O36" s="14">
        <f>IF(OR(C36="",D36=""),"",C36&amp;" - "&amp;D36)</f>
        <v/>
      </c>
      <c r="P36" s="15">
        <f>IF(E36="","",UPPER(SUBSTITUTE(SUBSTITUTE(E36,"-","")," ","")))</f>
        <v/>
      </c>
      <c r="Q36" s="15">
        <f>IF(P36="","",IF(LEN(P36)&lt;&gt;7,"Revisar",IF(AND(CODE(MID(P36,1,1))&gt;=65,CODE(MID(P36,1,1))&lt;=90,CODE(MID(P36,2,1))&gt;=65,CODE(MID(P36,2,1))&lt;=90,CODE(MID(P36,3,1))&gt;=65,CODE(MID(P36,3,1))&lt;=90,CODE(MID(P36,4,1))&gt;=48,CODE(MID(P36,4,1))&lt;=57,OR(AND(CODE(MID(P36,5,1))&gt;=48,CODE(MID(P36,5,1))&lt;=57,CODE(MID(P36,6,1))&gt;=48,CODE(MID(P36,6,1))&lt;=57,CODE(MID(P36,7,1))&gt;=48,CODE(MID(P36,7,1))&lt;=57),AND(CODE(MID(P36,5,1))&gt;=65,CODE(MID(P36,5,1))&lt;=90,CODE(MID(P36,6,1))&gt;=48,CODE(MID(P36,6,1))&lt;=57,CODE(MID(P36,7,1))&gt;=48,CODE(MID(P36,7,1))&lt;=57))),"Válido","Revisar")))</f>
        <v/>
      </c>
      <c r="R36" s="16">
        <f>IF(OR(P36="",M36=""),"",COUNTIFS($P$4:$P$203,P36,$M$4:$M$203,"Ativo"))</f>
        <v/>
      </c>
      <c r="S36" s="16">
        <f>IF(OR(O36="",M36=""),"",COUNTIFS($O$4:$O$203,O36,$M$4:$M$203,"Ativo"))</f>
        <v/>
      </c>
      <c r="T36" s="15">
        <f>IF(A36="","",IF(K36="","Sem credencial",IF(L36="","Validade ausente",IF(L36&lt;TODAY(),"Vencida",IF(L36&lt;=TODAY()+'Parâmetros'!$B$3,"Vence em breve","Vigente")))))</f>
        <v/>
      </c>
      <c r="U36" s="15">
        <f>IF(COUNTA($A36:$N36)=0,"",IF(OR(A36="",B36="",C36="",D36="",E36="",F36="",G36="",I36="",M36=""),"Incompleto",IF(Q36&lt;&gt;"Válido","Revisar placa",IF(AND(M36="Ativo",R36&gt;1),"Placa ativa duplicada",IF(AND(M36="Ativo",S36&gt;'Parâmetros'!$B$2),"Acima do limite",IF(AND(K36="",L36&lt;&gt;""),"Credencial inconsistente",IF(AND(M36="Ativo",'Parâmetros'!$B$4="Sim",K36=""),"Credencial ausente",IF(AND(K36&lt;&gt;"",L36=""),"Validade ausente",IF(AND(M36="Ativo",L36&lt;&gt;"",L36&lt;TODAY()),"Credencial vencida","OK")))))))))</f>
        <v/>
      </c>
      <c r="V36" s="14">
        <f>IF(U36="","",IF(U36&lt;&gt;"OK","Corrigir: "&amp;U36,IF(AND(M36&lt;&gt;"Inativo",T36="Vencida"),"Revisar credencial",IF(AND(M36&lt;&gt;"Inativo",T36="Vence em breve"),"Revisar validade",IF(M36="Pendente","Concluir cadastro","Nenhuma")))))</f>
        <v/>
      </c>
    </row>
    <row r="37" ht="31" customHeight="1">
      <c r="A37" s="10" t="n"/>
      <c r="B37" s="11" t="n"/>
      <c r="C37" s="10" t="n"/>
      <c r="D37" s="10" t="n"/>
      <c r="E37" s="10" t="n"/>
      <c r="F37" s="12" t="n"/>
      <c r="G37" s="12" t="n"/>
      <c r="H37" s="10" t="n"/>
      <c r="I37" s="10" t="n"/>
      <c r="J37" s="13" t="n"/>
      <c r="K37" s="10" t="n"/>
      <c r="L37" s="11" t="n"/>
      <c r="M37" s="10" t="n"/>
      <c r="N37" s="12" t="n"/>
      <c r="O37" s="17">
        <f>IF(OR(C37="",D37=""),"",C37&amp;" - "&amp;D37)</f>
        <v/>
      </c>
      <c r="P37" s="18">
        <f>IF(E37="","",UPPER(SUBSTITUTE(SUBSTITUTE(E37,"-","")," ","")))</f>
        <v/>
      </c>
      <c r="Q37" s="18">
        <f>IF(P37="","",IF(LEN(P37)&lt;&gt;7,"Revisar",IF(AND(CODE(MID(P37,1,1))&gt;=65,CODE(MID(P37,1,1))&lt;=90,CODE(MID(P37,2,1))&gt;=65,CODE(MID(P37,2,1))&lt;=90,CODE(MID(P37,3,1))&gt;=65,CODE(MID(P37,3,1))&lt;=90,CODE(MID(P37,4,1))&gt;=48,CODE(MID(P37,4,1))&lt;=57,OR(AND(CODE(MID(P37,5,1))&gt;=48,CODE(MID(P37,5,1))&lt;=57,CODE(MID(P37,6,1))&gt;=48,CODE(MID(P37,6,1))&lt;=57,CODE(MID(P37,7,1))&gt;=48,CODE(MID(P37,7,1))&lt;=57),AND(CODE(MID(P37,5,1))&gt;=65,CODE(MID(P37,5,1))&lt;=90,CODE(MID(P37,6,1))&gt;=48,CODE(MID(P37,6,1))&lt;=57,CODE(MID(P37,7,1))&gt;=48,CODE(MID(P37,7,1))&lt;=57))),"Válido","Revisar")))</f>
        <v/>
      </c>
      <c r="R37" s="19">
        <f>IF(OR(P37="",M37=""),"",COUNTIFS($P$4:$P$203,P37,$M$4:$M$203,"Ativo"))</f>
        <v/>
      </c>
      <c r="S37" s="19">
        <f>IF(OR(O37="",M37=""),"",COUNTIFS($O$4:$O$203,O37,$M$4:$M$203,"Ativo"))</f>
        <v/>
      </c>
      <c r="T37" s="18">
        <f>IF(A37="","",IF(K37="","Sem credencial",IF(L37="","Validade ausente",IF(L37&lt;TODAY(),"Vencida",IF(L37&lt;=TODAY()+'Parâmetros'!$B$3,"Vence em breve","Vigente")))))</f>
        <v/>
      </c>
      <c r="U37" s="18">
        <f>IF(COUNTA($A37:$N37)=0,"",IF(OR(A37="",B37="",C37="",D37="",E37="",F37="",G37="",I37="",M37=""),"Incompleto",IF(Q37&lt;&gt;"Válido","Revisar placa",IF(AND(M37="Ativo",R37&gt;1),"Placa ativa duplicada",IF(AND(M37="Ativo",S37&gt;'Parâmetros'!$B$2),"Acima do limite",IF(AND(K37="",L37&lt;&gt;""),"Credencial inconsistente",IF(AND(M37="Ativo",'Parâmetros'!$B$4="Sim",K37=""),"Credencial ausente",IF(AND(K37&lt;&gt;"",L37=""),"Validade ausente",IF(AND(M37="Ativo",L37&lt;&gt;"",L37&lt;TODAY()),"Credencial vencida","OK")))))))))</f>
        <v/>
      </c>
      <c r="V37" s="17">
        <f>IF(U37="","",IF(U37&lt;&gt;"OK","Corrigir: "&amp;U37,IF(AND(M37&lt;&gt;"Inativo",T37="Vencida"),"Revisar credencial",IF(AND(M37&lt;&gt;"Inativo",T37="Vence em breve"),"Revisar validade",IF(M37="Pendente","Concluir cadastro","Nenhuma")))))</f>
        <v/>
      </c>
    </row>
    <row r="38" ht="31" customHeight="1">
      <c r="A38" s="10" t="n"/>
      <c r="B38" s="11" t="n"/>
      <c r="C38" s="10" t="n"/>
      <c r="D38" s="10" t="n"/>
      <c r="E38" s="10" t="n"/>
      <c r="F38" s="12" t="n"/>
      <c r="G38" s="12" t="n"/>
      <c r="H38" s="10" t="n"/>
      <c r="I38" s="10" t="n"/>
      <c r="J38" s="13" t="n"/>
      <c r="K38" s="10" t="n"/>
      <c r="L38" s="11" t="n"/>
      <c r="M38" s="10" t="n"/>
      <c r="N38" s="12" t="n"/>
      <c r="O38" s="14">
        <f>IF(OR(C38="",D38=""),"",C38&amp;" - "&amp;D38)</f>
        <v/>
      </c>
      <c r="P38" s="15">
        <f>IF(E38="","",UPPER(SUBSTITUTE(SUBSTITUTE(E38,"-","")," ","")))</f>
        <v/>
      </c>
      <c r="Q38" s="15">
        <f>IF(P38="","",IF(LEN(P38)&lt;&gt;7,"Revisar",IF(AND(CODE(MID(P38,1,1))&gt;=65,CODE(MID(P38,1,1))&lt;=90,CODE(MID(P38,2,1))&gt;=65,CODE(MID(P38,2,1))&lt;=90,CODE(MID(P38,3,1))&gt;=65,CODE(MID(P38,3,1))&lt;=90,CODE(MID(P38,4,1))&gt;=48,CODE(MID(P38,4,1))&lt;=57,OR(AND(CODE(MID(P38,5,1))&gt;=48,CODE(MID(P38,5,1))&lt;=57,CODE(MID(P38,6,1))&gt;=48,CODE(MID(P38,6,1))&lt;=57,CODE(MID(P38,7,1))&gt;=48,CODE(MID(P38,7,1))&lt;=57),AND(CODE(MID(P38,5,1))&gt;=65,CODE(MID(P38,5,1))&lt;=90,CODE(MID(P38,6,1))&gt;=48,CODE(MID(P38,6,1))&lt;=57,CODE(MID(P38,7,1))&gt;=48,CODE(MID(P38,7,1))&lt;=57))),"Válido","Revisar")))</f>
        <v/>
      </c>
      <c r="R38" s="16">
        <f>IF(OR(P38="",M38=""),"",COUNTIFS($P$4:$P$203,P38,$M$4:$M$203,"Ativo"))</f>
        <v/>
      </c>
      <c r="S38" s="16">
        <f>IF(OR(O38="",M38=""),"",COUNTIFS($O$4:$O$203,O38,$M$4:$M$203,"Ativo"))</f>
        <v/>
      </c>
      <c r="T38" s="15">
        <f>IF(A38="","",IF(K38="","Sem credencial",IF(L38="","Validade ausente",IF(L38&lt;TODAY(),"Vencida",IF(L38&lt;=TODAY()+'Parâmetros'!$B$3,"Vence em breve","Vigente")))))</f>
        <v/>
      </c>
      <c r="U38" s="15">
        <f>IF(COUNTA($A38:$N38)=0,"",IF(OR(A38="",B38="",C38="",D38="",E38="",F38="",G38="",I38="",M38=""),"Incompleto",IF(Q38&lt;&gt;"Válido","Revisar placa",IF(AND(M38="Ativo",R38&gt;1),"Placa ativa duplicada",IF(AND(M38="Ativo",S38&gt;'Parâmetros'!$B$2),"Acima do limite",IF(AND(K38="",L38&lt;&gt;""),"Credencial inconsistente",IF(AND(M38="Ativo",'Parâmetros'!$B$4="Sim",K38=""),"Credencial ausente",IF(AND(K38&lt;&gt;"",L38=""),"Validade ausente",IF(AND(M38="Ativo",L38&lt;&gt;"",L38&lt;TODAY()),"Credencial vencida","OK")))))))))</f>
        <v/>
      </c>
      <c r="V38" s="14">
        <f>IF(U38="","",IF(U38&lt;&gt;"OK","Corrigir: "&amp;U38,IF(AND(M38&lt;&gt;"Inativo",T38="Vencida"),"Revisar credencial",IF(AND(M38&lt;&gt;"Inativo",T38="Vence em breve"),"Revisar validade",IF(M38="Pendente","Concluir cadastro","Nenhuma")))))</f>
        <v/>
      </c>
    </row>
    <row r="39" ht="31" customHeight="1">
      <c r="A39" s="10" t="n"/>
      <c r="B39" s="11" t="n"/>
      <c r="C39" s="10" t="n"/>
      <c r="D39" s="10" t="n"/>
      <c r="E39" s="10" t="n"/>
      <c r="F39" s="12" t="n"/>
      <c r="G39" s="12" t="n"/>
      <c r="H39" s="10" t="n"/>
      <c r="I39" s="10" t="n"/>
      <c r="J39" s="13" t="n"/>
      <c r="K39" s="10" t="n"/>
      <c r="L39" s="11" t="n"/>
      <c r="M39" s="10" t="n"/>
      <c r="N39" s="12" t="n"/>
      <c r="O39" s="17">
        <f>IF(OR(C39="",D39=""),"",C39&amp;" - "&amp;D39)</f>
        <v/>
      </c>
      <c r="P39" s="18">
        <f>IF(E39="","",UPPER(SUBSTITUTE(SUBSTITUTE(E39,"-","")," ","")))</f>
        <v/>
      </c>
      <c r="Q39" s="18">
        <f>IF(P39="","",IF(LEN(P39)&lt;&gt;7,"Revisar",IF(AND(CODE(MID(P39,1,1))&gt;=65,CODE(MID(P39,1,1))&lt;=90,CODE(MID(P39,2,1))&gt;=65,CODE(MID(P39,2,1))&lt;=90,CODE(MID(P39,3,1))&gt;=65,CODE(MID(P39,3,1))&lt;=90,CODE(MID(P39,4,1))&gt;=48,CODE(MID(P39,4,1))&lt;=57,OR(AND(CODE(MID(P39,5,1))&gt;=48,CODE(MID(P39,5,1))&lt;=57,CODE(MID(P39,6,1))&gt;=48,CODE(MID(P39,6,1))&lt;=57,CODE(MID(P39,7,1))&gt;=48,CODE(MID(P39,7,1))&lt;=57),AND(CODE(MID(P39,5,1))&gt;=65,CODE(MID(P39,5,1))&lt;=90,CODE(MID(P39,6,1))&gt;=48,CODE(MID(P39,6,1))&lt;=57,CODE(MID(P39,7,1))&gt;=48,CODE(MID(P39,7,1))&lt;=57))),"Válido","Revisar")))</f>
        <v/>
      </c>
      <c r="R39" s="19">
        <f>IF(OR(P39="",M39=""),"",COUNTIFS($P$4:$P$203,P39,$M$4:$M$203,"Ativo"))</f>
        <v/>
      </c>
      <c r="S39" s="19">
        <f>IF(OR(O39="",M39=""),"",COUNTIFS($O$4:$O$203,O39,$M$4:$M$203,"Ativo"))</f>
        <v/>
      </c>
      <c r="T39" s="18">
        <f>IF(A39="","",IF(K39="","Sem credencial",IF(L39="","Validade ausente",IF(L39&lt;TODAY(),"Vencida",IF(L39&lt;=TODAY()+'Parâmetros'!$B$3,"Vence em breve","Vigente")))))</f>
        <v/>
      </c>
      <c r="U39" s="18">
        <f>IF(COUNTA($A39:$N39)=0,"",IF(OR(A39="",B39="",C39="",D39="",E39="",F39="",G39="",I39="",M39=""),"Incompleto",IF(Q39&lt;&gt;"Válido","Revisar placa",IF(AND(M39="Ativo",R39&gt;1),"Placa ativa duplicada",IF(AND(M39="Ativo",S39&gt;'Parâmetros'!$B$2),"Acima do limite",IF(AND(K39="",L39&lt;&gt;""),"Credencial inconsistente",IF(AND(M39="Ativo",'Parâmetros'!$B$4="Sim",K39=""),"Credencial ausente",IF(AND(K39&lt;&gt;"",L39=""),"Validade ausente",IF(AND(M39="Ativo",L39&lt;&gt;"",L39&lt;TODAY()),"Credencial vencida","OK")))))))))</f>
        <v/>
      </c>
      <c r="V39" s="17">
        <f>IF(U39="","",IF(U39&lt;&gt;"OK","Corrigir: "&amp;U39,IF(AND(M39&lt;&gt;"Inativo",T39="Vencida"),"Revisar credencial",IF(AND(M39&lt;&gt;"Inativo",T39="Vence em breve"),"Revisar validade",IF(M39="Pendente","Concluir cadastro","Nenhuma")))))</f>
        <v/>
      </c>
    </row>
    <row r="40" ht="31" customHeight="1">
      <c r="A40" s="10" t="n"/>
      <c r="B40" s="11" t="n"/>
      <c r="C40" s="10" t="n"/>
      <c r="D40" s="10" t="n"/>
      <c r="E40" s="10" t="n"/>
      <c r="F40" s="12" t="n"/>
      <c r="G40" s="12" t="n"/>
      <c r="H40" s="10" t="n"/>
      <c r="I40" s="10" t="n"/>
      <c r="J40" s="13" t="n"/>
      <c r="K40" s="10" t="n"/>
      <c r="L40" s="11" t="n"/>
      <c r="M40" s="10" t="n"/>
      <c r="N40" s="12" t="n"/>
      <c r="O40" s="14">
        <f>IF(OR(C40="",D40=""),"",C40&amp;" - "&amp;D40)</f>
        <v/>
      </c>
      <c r="P40" s="15">
        <f>IF(E40="","",UPPER(SUBSTITUTE(SUBSTITUTE(E40,"-","")," ","")))</f>
        <v/>
      </c>
      <c r="Q40" s="15">
        <f>IF(P40="","",IF(LEN(P40)&lt;&gt;7,"Revisar",IF(AND(CODE(MID(P40,1,1))&gt;=65,CODE(MID(P40,1,1))&lt;=90,CODE(MID(P40,2,1))&gt;=65,CODE(MID(P40,2,1))&lt;=90,CODE(MID(P40,3,1))&gt;=65,CODE(MID(P40,3,1))&lt;=90,CODE(MID(P40,4,1))&gt;=48,CODE(MID(P40,4,1))&lt;=57,OR(AND(CODE(MID(P40,5,1))&gt;=48,CODE(MID(P40,5,1))&lt;=57,CODE(MID(P40,6,1))&gt;=48,CODE(MID(P40,6,1))&lt;=57,CODE(MID(P40,7,1))&gt;=48,CODE(MID(P40,7,1))&lt;=57),AND(CODE(MID(P40,5,1))&gt;=65,CODE(MID(P40,5,1))&lt;=90,CODE(MID(P40,6,1))&gt;=48,CODE(MID(P40,6,1))&lt;=57,CODE(MID(P40,7,1))&gt;=48,CODE(MID(P40,7,1))&lt;=57))),"Válido","Revisar")))</f>
        <v/>
      </c>
      <c r="R40" s="16">
        <f>IF(OR(P40="",M40=""),"",COUNTIFS($P$4:$P$203,P40,$M$4:$M$203,"Ativo"))</f>
        <v/>
      </c>
      <c r="S40" s="16">
        <f>IF(OR(O40="",M40=""),"",COUNTIFS($O$4:$O$203,O40,$M$4:$M$203,"Ativo"))</f>
        <v/>
      </c>
      <c r="T40" s="15">
        <f>IF(A40="","",IF(K40="","Sem credencial",IF(L40="","Validade ausente",IF(L40&lt;TODAY(),"Vencida",IF(L40&lt;=TODAY()+'Parâmetros'!$B$3,"Vence em breve","Vigente")))))</f>
        <v/>
      </c>
      <c r="U40" s="15">
        <f>IF(COUNTA($A40:$N40)=0,"",IF(OR(A40="",B40="",C40="",D40="",E40="",F40="",G40="",I40="",M40=""),"Incompleto",IF(Q40&lt;&gt;"Válido","Revisar placa",IF(AND(M40="Ativo",R40&gt;1),"Placa ativa duplicada",IF(AND(M40="Ativo",S40&gt;'Parâmetros'!$B$2),"Acima do limite",IF(AND(K40="",L40&lt;&gt;""),"Credencial inconsistente",IF(AND(M40="Ativo",'Parâmetros'!$B$4="Sim",K40=""),"Credencial ausente",IF(AND(K40&lt;&gt;"",L40=""),"Validade ausente",IF(AND(M40="Ativo",L40&lt;&gt;"",L40&lt;TODAY()),"Credencial vencida","OK")))))))))</f>
        <v/>
      </c>
      <c r="V40" s="14">
        <f>IF(U40="","",IF(U40&lt;&gt;"OK","Corrigir: "&amp;U40,IF(AND(M40&lt;&gt;"Inativo",T40="Vencida"),"Revisar credencial",IF(AND(M40&lt;&gt;"Inativo",T40="Vence em breve"),"Revisar validade",IF(M40="Pendente","Concluir cadastro","Nenhuma")))))</f>
        <v/>
      </c>
    </row>
    <row r="41" ht="31" customHeight="1">
      <c r="A41" s="10" t="n"/>
      <c r="B41" s="11" t="n"/>
      <c r="C41" s="10" t="n"/>
      <c r="D41" s="10" t="n"/>
      <c r="E41" s="10" t="n"/>
      <c r="F41" s="12" t="n"/>
      <c r="G41" s="12" t="n"/>
      <c r="H41" s="10" t="n"/>
      <c r="I41" s="10" t="n"/>
      <c r="J41" s="13" t="n"/>
      <c r="K41" s="10" t="n"/>
      <c r="L41" s="11" t="n"/>
      <c r="M41" s="10" t="n"/>
      <c r="N41" s="12" t="n"/>
      <c r="O41" s="17">
        <f>IF(OR(C41="",D41=""),"",C41&amp;" - "&amp;D41)</f>
        <v/>
      </c>
      <c r="P41" s="18">
        <f>IF(E41="","",UPPER(SUBSTITUTE(SUBSTITUTE(E41,"-","")," ","")))</f>
        <v/>
      </c>
      <c r="Q41" s="18">
        <f>IF(P41="","",IF(LEN(P41)&lt;&gt;7,"Revisar",IF(AND(CODE(MID(P41,1,1))&gt;=65,CODE(MID(P41,1,1))&lt;=90,CODE(MID(P41,2,1))&gt;=65,CODE(MID(P41,2,1))&lt;=90,CODE(MID(P41,3,1))&gt;=65,CODE(MID(P41,3,1))&lt;=90,CODE(MID(P41,4,1))&gt;=48,CODE(MID(P41,4,1))&lt;=57,OR(AND(CODE(MID(P41,5,1))&gt;=48,CODE(MID(P41,5,1))&lt;=57,CODE(MID(P41,6,1))&gt;=48,CODE(MID(P41,6,1))&lt;=57,CODE(MID(P41,7,1))&gt;=48,CODE(MID(P41,7,1))&lt;=57),AND(CODE(MID(P41,5,1))&gt;=65,CODE(MID(P41,5,1))&lt;=90,CODE(MID(P41,6,1))&gt;=48,CODE(MID(P41,6,1))&lt;=57,CODE(MID(P41,7,1))&gt;=48,CODE(MID(P41,7,1))&lt;=57))),"Válido","Revisar")))</f>
        <v/>
      </c>
      <c r="R41" s="19">
        <f>IF(OR(P41="",M41=""),"",COUNTIFS($P$4:$P$203,P41,$M$4:$M$203,"Ativo"))</f>
        <v/>
      </c>
      <c r="S41" s="19">
        <f>IF(OR(O41="",M41=""),"",COUNTIFS($O$4:$O$203,O41,$M$4:$M$203,"Ativo"))</f>
        <v/>
      </c>
      <c r="T41" s="18">
        <f>IF(A41="","",IF(K41="","Sem credencial",IF(L41="","Validade ausente",IF(L41&lt;TODAY(),"Vencida",IF(L41&lt;=TODAY()+'Parâmetros'!$B$3,"Vence em breve","Vigente")))))</f>
        <v/>
      </c>
      <c r="U41" s="18">
        <f>IF(COUNTA($A41:$N41)=0,"",IF(OR(A41="",B41="",C41="",D41="",E41="",F41="",G41="",I41="",M41=""),"Incompleto",IF(Q41&lt;&gt;"Válido","Revisar placa",IF(AND(M41="Ativo",R41&gt;1),"Placa ativa duplicada",IF(AND(M41="Ativo",S41&gt;'Parâmetros'!$B$2),"Acima do limite",IF(AND(K41="",L41&lt;&gt;""),"Credencial inconsistente",IF(AND(M41="Ativo",'Parâmetros'!$B$4="Sim",K41=""),"Credencial ausente",IF(AND(K41&lt;&gt;"",L41=""),"Validade ausente",IF(AND(M41="Ativo",L41&lt;&gt;"",L41&lt;TODAY()),"Credencial vencida","OK")))))))))</f>
        <v/>
      </c>
      <c r="V41" s="17">
        <f>IF(U41="","",IF(U41&lt;&gt;"OK","Corrigir: "&amp;U41,IF(AND(M41&lt;&gt;"Inativo",T41="Vencida"),"Revisar credencial",IF(AND(M41&lt;&gt;"Inativo",T41="Vence em breve"),"Revisar validade",IF(M41="Pendente","Concluir cadastro","Nenhuma")))))</f>
        <v/>
      </c>
    </row>
    <row r="42" ht="31" customHeight="1">
      <c r="A42" s="10" t="n"/>
      <c r="B42" s="11" t="n"/>
      <c r="C42" s="10" t="n"/>
      <c r="D42" s="10" t="n"/>
      <c r="E42" s="10" t="n"/>
      <c r="F42" s="12" t="n"/>
      <c r="G42" s="12" t="n"/>
      <c r="H42" s="10" t="n"/>
      <c r="I42" s="10" t="n"/>
      <c r="J42" s="13" t="n"/>
      <c r="K42" s="10" t="n"/>
      <c r="L42" s="11" t="n"/>
      <c r="M42" s="10" t="n"/>
      <c r="N42" s="12" t="n"/>
      <c r="O42" s="14">
        <f>IF(OR(C42="",D42=""),"",C42&amp;" - "&amp;D42)</f>
        <v/>
      </c>
      <c r="P42" s="15">
        <f>IF(E42="","",UPPER(SUBSTITUTE(SUBSTITUTE(E42,"-","")," ","")))</f>
        <v/>
      </c>
      <c r="Q42" s="15">
        <f>IF(P42="","",IF(LEN(P42)&lt;&gt;7,"Revisar",IF(AND(CODE(MID(P42,1,1))&gt;=65,CODE(MID(P42,1,1))&lt;=90,CODE(MID(P42,2,1))&gt;=65,CODE(MID(P42,2,1))&lt;=90,CODE(MID(P42,3,1))&gt;=65,CODE(MID(P42,3,1))&lt;=90,CODE(MID(P42,4,1))&gt;=48,CODE(MID(P42,4,1))&lt;=57,OR(AND(CODE(MID(P42,5,1))&gt;=48,CODE(MID(P42,5,1))&lt;=57,CODE(MID(P42,6,1))&gt;=48,CODE(MID(P42,6,1))&lt;=57,CODE(MID(P42,7,1))&gt;=48,CODE(MID(P42,7,1))&lt;=57),AND(CODE(MID(P42,5,1))&gt;=65,CODE(MID(P42,5,1))&lt;=90,CODE(MID(P42,6,1))&gt;=48,CODE(MID(P42,6,1))&lt;=57,CODE(MID(P42,7,1))&gt;=48,CODE(MID(P42,7,1))&lt;=57))),"Válido","Revisar")))</f>
        <v/>
      </c>
      <c r="R42" s="16">
        <f>IF(OR(P42="",M42=""),"",COUNTIFS($P$4:$P$203,P42,$M$4:$M$203,"Ativo"))</f>
        <v/>
      </c>
      <c r="S42" s="16">
        <f>IF(OR(O42="",M42=""),"",COUNTIFS($O$4:$O$203,O42,$M$4:$M$203,"Ativo"))</f>
        <v/>
      </c>
      <c r="T42" s="15">
        <f>IF(A42="","",IF(K42="","Sem credencial",IF(L42="","Validade ausente",IF(L42&lt;TODAY(),"Vencida",IF(L42&lt;=TODAY()+'Parâmetros'!$B$3,"Vence em breve","Vigente")))))</f>
        <v/>
      </c>
      <c r="U42" s="15">
        <f>IF(COUNTA($A42:$N42)=0,"",IF(OR(A42="",B42="",C42="",D42="",E42="",F42="",G42="",I42="",M42=""),"Incompleto",IF(Q42&lt;&gt;"Válido","Revisar placa",IF(AND(M42="Ativo",R42&gt;1),"Placa ativa duplicada",IF(AND(M42="Ativo",S42&gt;'Parâmetros'!$B$2),"Acima do limite",IF(AND(K42="",L42&lt;&gt;""),"Credencial inconsistente",IF(AND(M42="Ativo",'Parâmetros'!$B$4="Sim",K42=""),"Credencial ausente",IF(AND(K42&lt;&gt;"",L42=""),"Validade ausente",IF(AND(M42="Ativo",L42&lt;&gt;"",L42&lt;TODAY()),"Credencial vencida","OK")))))))))</f>
        <v/>
      </c>
      <c r="V42" s="14">
        <f>IF(U42="","",IF(U42&lt;&gt;"OK","Corrigir: "&amp;U42,IF(AND(M42&lt;&gt;"Inativo",T42="Vencida"),"Revisar credencial",IF(AND(M42&lt;&gt;"Inativo",T42="Vence em breve"),"Revisar validade",IF(M42="Pendente","Concluir cadastro","Nenhuma")))))</f>
        <v/>
      </c>
    </row>
    <row r="43" ht="31" customHeight="1">
      <c r="A43" s="10" t="n"/>
      <c r="B43" s="11" t="n"/>
      <c r="C43" s="10" t="n"/>
      <c r="D43" s="10" t="n"/>
      <c r="E43" s="10" t="n"/>
      <c r="F43" s="12" t="n"/>
      <c r="G43" s="12" t="n"/>
      <c r="H43" s="10" t="n"/>
      <c r="I43" s="10" t="n"/>
      <c r="J43" s="13" t="n"/>
      <c r="K43" s="10" t="n"/>
      <c r="L43" s="11" t="n"/>
      <c r="M43" s="10" t="n"/>
      <c r="N43" s="12" t="n"/>
      <c r="O43" s="17">
        <f>IF(OR(C43="",D43=""),"",C43&amp;" - "&amp;D43)</f>
        <v/>
      </c>
      <c r="P43" s="18">
        <f>IF(E43="","",UPPER(SUBSTITUTE(SUBSTITUTE(E43,"-","")," ","")))</f>
        <v/>
      </c>
      <c r="Q43" s="18">
        <f>IF(P43="","",IF(LEN(P43)&lt;&gt;7,"Revisar",IF(AND(CODE(MID(P43,1,1))&gt;=65,CODE(MID(P43,1,1))&lt;=90,CODE(MID(P43,2,1))&gt;=65,CODE(MID(P43,2,1))&lt;=90,CODE(MID(P43,3,1))&gt;=65,CODE(MID(P43,3,1))&lt;=90,CODE(MID(P43,4,1))&gt;=48,CODE(MID(P43,4,1))&lt;=57,OR(AND(CODE(MID(P43,5,1))&gt;=48,CODE(MID(P43,5,1))&lt;=57,CODE(MID(P43,6,1))&gt;=48,CODE(MID(P43,6,1))&lt;=57,CODE(MID(P43,7,1))&gt;=48,CODE(MID(P43,7,1))&lt;=57),AND(CODE(MID(P43,5,1))&gt;=65,CODE(MID(P43,5,1))&lt;=90,CODE(MID(P43,6,1))&gt;=48,CODE(MID(P43,6,1))&lt;=57,CODE(MID(P43,7,1))&gt;=48,CODE(MID(P43,7,1))&lt;=57))),"Válido","Revisar")))</f>
        <v/>
      </c>
      <c r="R43" s="19">
        <f>IF(OR(P43="",M43=""),"",COUNTIFS($P$4:$P$203,P43,$M$4:$M$203,"Ativo"))</f>
        <v/>
      </c>
      <c r="S43" s="19">
        <f>IF(OR(O43="",M43=""),"",COUNTIFS($O$4:$O$203,O43,$M$4:$M$203,"Ativo"))</f>
        <v/>
      </c>
      <c r="T43" s="18">
        <f>IF(A43="","",IF(K43="","Sem credencial",IF(L43="","Validade ausente",IF(L43&lt;TODAY(),"Vencida",IF(L43&lt;=TODAY()+'Parâmetros'!$B$3,"Vence em breve","Vigente")))))</f>
        <v/>
      </c>
      <c r="U43" s="18">
        <f>IF(COUNTA($A43:$N43)=0,"",IF(OR(A43="",B43="",C43="",D43="",E43="",F43="",G43="",I43="",M43=""),"Incompleto",IF(Q43&lt;&gt;"Válido","Revisar placa",IF(AND(M43="Ativo",R43&gt;1),"Placa ativa duplicada",IF(AND(M43="Ativo",S43&gt;'Parâmetros'!$B$2),"Acima do limite",IF(AND(K43="",L43&lt;&gt;""),"Credencial inconsistente",IF(AND(M43="Ativo",'Parâmetros'!$B$4="Sim",K43=""),"Credencial ausente",IF(AND(K43&lt;&gt;"",L43=""),"Validade ausente",IF(AND(M43="Ativo",L43&lt;&gt;"",L43&lt;TODAY()),"Credencial vencida","OK")))))))))</f>
        <v/>
      </c>
      <c r="V43" s="17">
        <f>IF(U43="","",IF(U43&lt;&gt;"OK","Corrigir: "&amp;U43,IF(AND(M43&lt;&gt;"Inativo",T43="Vencida"),"Revisar credencial",IF(AND(M43&lt;&gt;"Inativo",T43="Vence em breve"),"Revisar validade",IF(M43="Pendente","Concluir cadastro","Nenhuma")))))</f>
        <v/>
      </c>
    </row>
    <row r="44" ht="31" customHeight="1">
      <c r="A44" s="10" t="n"/>
      <c r="B44" s="11" t="n"/>
      <c r="C44" s="10" t="n"/>
      <c r="D44" s="10" t="n"/>
      <c r="E44" s="10" t="n"/>
      <c r="F44" s="12" t="n"/>
      <c r="G44" s="12" t="n"/>
      <c r="H44" s="10" t="n"/>
      <c r="I44" s="10" t="n"/>
      <c r="J44" s="13" t="n"/>
      <c r="K44" s="10" t="n"/>
      <c r="L44" s="11" t="n"/>
      <c r="M44" s="10" t="n"/>
      <c r="N44" s="12" t="n"/>
      <c r="O44" s="14">
        <f>IF(OR(C44="",D44=""),"",C44&amp;" - "&amp;D44)</f>
        <v/>
      </c>
      <c r="P44" s="15">
        <f>IF(E44="","",UPPER(SUBSTITUTE(SUBSTITUTE(E44,"-","")," ","")))</f>
        <v/>
      </c>
      <c r="Q44" s="15">
        <f>IF(P44="","",IF(LEN(P44)&lt;&gt;7,"Revisar",IF(AND(CODE(MID(P44,1,1))&gt;=65,CODE(MID(P44,1,1))&lt;=90,CODE(MID(P44,2,1))&gt;=65,CODE(MID(P44,2,1))&lt;=90,CODE(MID(P44,3,1))&gt;=65,CODE(MID(P44,3,1))&lt;=90,CODE(MID(P44,4,1))&gt;=48,CODE(MID(P44,4,1))&lt;=57,OR(AND(CODE(MID(P44,5,1))&gt;=48,CODE(MID(P44,5,1))&lt;=57,CODE(MID(P44,6,1))&gt;=48,CODE(MID(P44,6,1))&lt;=57,CODE(MID(P44,7,1))&gt;=48,CODE(MID(P44,7,1))&lt;=57),AND(CODE(MID(P44,5,1))&gt;=65,CODE(MID(P44,5,1))&lt;=90,CODE(MID(P44,6,1))&gt;=48,CODE(MID(P44,6,1))&lt;=57,CODE(MID(P44,7,1))&gt;=48,CODE(MID(P44,7,1))&lt;=57))),"Válido","Revisar")))</f>
        <v/>
      </c>
      <c r="R44" s="16">
        <f>IF(OR(P44="",M44=""),"",COUNTIFS($P$4:$P$203,P44,$M$4:$M$203,"Ativo"))</f>
        <v/>
      </c>
      <c r="S44" s="16">
        <f>IF(OR(O44="",M44=""),"",COUNTIFS($O$4:$O$203,O44,$M$4:$M$203,"Ativo"))</f>
        <v/>
      </c>
      <c r="T44" s="15">
        <f>IF(A44="","",IF(K44="","Sem credencial",IF(L44="","Validade ausente",IF(L44&lt;TODAY(),"Vencida",IF(L44&lt;=TODAY()+'Parâmetros'!$B$3,"Vence em breve","Vigente")))))</f>
        <v/>
      </c>
      <c r="U44" s="15">
        <f>IF(COUNTA($A44:$N44)=0,"",IF(OR(A44="",B44="",C44="",D44="",E44="",F44="",G44="",I44="",M44=""),"Incompleto",IF(Q44&lt;&gt;"Válido","Revisar placa",IF(AND(M44="Ativo",R44&gt;1),"Placa ativa duplicada",IF(AND(M44="Ativo",S44&gt;'Parâmetros'!$B$2),"Acima do limite",IF(AND(K44="",L44&lt;&gt;""),"Credencial inconsistente",IF(AND(M44="Ativo",'Parâmetros'!$B$4="Sim",K44=""),"Credencial ausente",IF(AND(K44&lt;&gt;"",L44=""),"Validade ausente",IF(AND(M44="Ativo",L44&lt;&gt;"",L44&lt;TODAY()),"Credencial vencida","OK")))))))))</f>
        <v/>
      </c>
      <c r="V44" s="14">
        <f>IF(U44="","",IF(U44&lt;&gt;"OK","Corrigir: "&amp;U44,IF(AND(M44&lt;&gt;"Inativo",T44="Vencida"),"Revisar credencial",IF(AND(M44&lt;&gt;"Inativo",T44="Vence em breve"),"Revisar validade",IF(M44="Pendente","Concluir cadastro","Nenhuma")))))</f>
        <v/>
      </c>
    </row>
    <row r="45" ht="31" customHeight="1">
      <c r="A45" s="10" t="n"/>
      <c r="B45" s="11" t="n"/>
      <c r="C45" s="10" t="n"/>
      <c r="D45" s="10" t="n"/>
      <c r="E45" s="10" t="n"/>
      <c r="F45" s="12" t="n"/>
      <c r="G45" s="12" t="n"/>
      <c r="H45" s="10" t="n"/>
      <c r="I45" s="10" t="n"/>
      <c r="J45" s="13" t="n"/>
      <c r="K45" s="10" t="n"/>
      <c r="L45" s="11" t="n"/>
      <c r="M45" s="10" t="n"/>
      <c r="N45" s="12" t="n"/>
      <c r="O45" s="17">
        <f>IF(OR(C45="",D45=""),"",C45&amp;" - "&amp;D45)</f>
        <v/>
      </c>
      <c r="P45" s="18">
        <f>IF(E45="","",UPPER(SUBSTITUTE(SUBSTITUTE(E45,"-","")," ","")))</f>
        <v/>
      </c>
      <c r="Q45" s="18">
        <f>IF(P45="","",IF(LEN(P45)&lt;&gt;7,"Revisar",IF(AND(CODE(MID(P45,1,1))&gt;=65,CODE(MID(P45,1,1))&lt;=90,CODE(MID(P45,2,1))&gt;=65,CODE(MID(P45,2,1))&lt;=90,CODE(MID(P45,3,1))&gt;=65,CODE(MID(P45,3,1))&lt;=90,CODE(MID(P45,4,1))&gt;=48,CODE(MID(P45,4,1))&lt;=57,OR(AND(CODE(MID(P45,5,1))&gt;=48,CODE(MID(P45,5,1))&lt;=57,CODE(MID(P45,6,1))&gt;=48,CODE(MID(P45,6,1))&lt;=57,CODE(MID(P45,7,1))&gt;=48,CODE(MID(P45,7,1))&lt;=57),AND(CODE(MID(P45,5,1))&gt;=65,CODE(MID(P45,5,1))&lt;=90,CODE(MID(P45,6,1))&gt;=48,CODE(MID(P45,6,1))&lt;=57,CODE(MID(P45,7,1))&gt;=48,CODE(MID(P45,7,1))&lt;=57))),"Válido","Revisar")))</f>
        <v/>
      </c>
      <c r="R45" s="19">
        <f>IF(OR(P45="",M45=""),"",COUNTIFS($P$4:$P$203,P45,$M$4:$M$203,"Ativo"))</f>
        <v/>
      </c>
      <c r="S45" s="19">
        <f>IF(OR(O45="",M45=""),"",COUNTIFS($O$4:$O$203,O45,$M$4:$M$203,"Ativo"))</f>
        <v/>
      </c>
      <c r="T45" s="18">
        <f>IF(A45="","",IF(K45="","Sem credencial",IF(L45="","Validade ausente",IF(L45&lt;TODAY(),"Vencida",IF(L45&lt;=TODAY()+'Parâmetros'!$B$3,"Vence em breve","Vigente")))))</f>
        <v/>
      </c>
      <c r="U45" s="18">
        <f>IF(COUNTA($A45:$N45)=0,"",IF(OR(A45="",B45="",C45="",D45="",E45="",F45="",G45="",I45="",M45=""),"Incompleto",IF(Q45&lt;&gt;"Válido","Revisar placa",IF(AND(M45="Ativo",R45&gt;1),"Placa ativa duplicada",IF(AND(M45="Ativo",S45&gt;'Parâmetros'!$B$2),"Acima do limite",IF(AND(K45="",L45&lt;&gt;""),"Credencial inconsistente",IF(AND(M45="Ativo",'Parâmetros'!$B$4="Sim",K45=""),"Credencial ausente",IF(AND(K45&lt;&gt;"",L45=""),"Validade ausente",IF(AND(M45="Ativo",L45&lt;&gt;"",L45&lt;TODAY()),"Credencial vencida","OK")))))))))</f>
        <v/>
      </c>
      <c r="V45" s="17">
        <f>IF(U45="","",IF(U45&lt;&gt;"OK","Corrigir: "&amp;U45,IF(AND(M45&lt;&gt;"Inativo",T45="Vencida"),"Revisar credencial",IF(AND(M45&lt;&gt;"Inativo",T45="Vence em breve"),"Revisar validade",IF(M45="Pendente","Concluir cadastro","Nenhuma")))))</f>
        <v/>
      </c>
    </row>
    <row r="46" ht="31" customHeight="1">
      <c r="A46" s="10" t="n"/>
      <c r="B46" s="11" t="n"/>
      <c r="C46" s="10" t="n"/>
      <c r="D46" s="10" t="n"/>
      <c r="E46" s="10" t="n"/>
      <c r="F46" s="12" t="n"/>
      <c r="G46" s="12" t="n"/>
      <c r="H46" s="10" t="n"/>
      <c r="I46" s="10" t="n"/>
      <c r="J46" s="13" t="n"/>
      <c r="K46" s="10" t="n"/>
      <c r="L46" s="11" t="n"/>
      <c r="M46" s="10" t="n"/>
      <c r="N46" s="12" t="n"/>
      <c r="O46" s="14">
        <f>IF(OR(C46="",D46=""),"",C46&amp;" - "&amp;D46)</f>
        <v/>
      </c>
      <c r="P46" s="15">
        <f>IF(E46="","",UPPER(SUBSTITUTE(SUBSTITUTE(E46,"-","")," ","")))</f>
        <v/>
      </c>
      <c r="Q46" s="15">
        <f>IF(P46="","",IF(LEN(P46)&lt;&gt;7,"Revisar",IF(AND(CODE(MID(P46,1,1))&gt;=65,CODE(MID(P46,1,1))&lt;=90,CODE(MID(P46,2,1))&gt;=65,CODE(MID(P46,2,1))&lt;=90,CODE(MID(P46,3,1))&gt;=65,CODE(MID(P46,3,1))&lt;=90,CODE(MID(P46,4,1))&gt;=48,CODE(MID(P46,4,1))&lt;=57,OR(AND(CODE(MID(P46,5,1))&gt;=48,CODE(MID(P46,5,1))&lt;=57,CODE(MID(P46,6,1))&gt;=48,CODE(MID(P46,6,1))&lt;=57,CODE(MID(P46,7,1))&gt;=48,CODE(MID(P46,7,1))&lt;=57),AND(CODE(MID(P46,5,1))&gt;=65,CODE(MID(P46,5,1))&lt;=90,CODE(MID(P46,6,1))&gt;=48,CODE(MID(P46,6,1))&lt;=57,CODE(MID(P46,7,1))&gt;=48,CODE(MID(P46,7,1))&lt;=57))),"Válido","Revisar")))</f>
        <v/>
      </c>
      <c r="R46" s="16">
        <f>IF(OR(P46="",M46=""),"",COUNTIFS($P$4:$P$203,P46,$M$4:$M$203,"Ativo"))</f>
        <v/>
      </c>
      <c r="S46" s="16">
        <f>IF(OR(O46="",M46=""),"",COUNTIFS($O$4:$O$203,O46,$M$4:$M$203,"Ativo"))</f>
        <v/>
      </c>
      <c r="T46" s="15">
        <f>IF(A46="","",IF(K46="","Sem credencial",IF(L46="","Validade ausente",IF(L46&lt;TODAY(),"Vencida",IF(L46&lt;=TODAY()+'Parâmetros'!$B$3,"Vence em breve","Vigente")))))</f>
        <v/>
      </c>
      <c r="U46" s="15">
        <f>IF(COUNTA($A46:$N46)=0,"",IF(OR(A46="",B46="",C46="",D46="",E46="",F46="",G46="",I46="",M46=""),"Incompleto",IF(Q46&lt;&gt;"Válido","Revisar placa",IF(AND(M46="Ativo",R46&gt;1),"Placa ativa duplicada",IF(AND(M46="Ativo",S46&gt;'Parâmetros'!$B$2),"Acima do limite",IF(AND(K46="",L46&lt;&gt;""),"Credencial inconsistente",IF(AND(M46="Ativo",'Parâmetros'!$B$4="Sim",K46=""),"Credencial ausente",IF(AND(K46&lt;&gt;"",L46=""),"Validade ausente",IF(AND(M46="Ativo",L46&lt;&gt;"",L46&lt;TODAY()),"Credencial vencida","OK")))))))))</f>
        <v/>
      </c>
      <c r="V46" s="14">
        <f>IF(U46="","",IF(U46&lt;&gt;"OK","Corrigir: "&amp;U46,IF(AND(M46&lt;&gt;"Inativo",T46="Vencida"),"Revisar credencial",IF(AND(M46&lt;&gt;"Inativo",T46="Vence em breve"),"Revisar validade",IF(M46="Pendente","Concluir cadastro","Nenhuma")))))</f>
        <v/>
      </c>
    </row>
    <row r="47" ht="31" customHeight="1">
      <c r="A47" s="10" t="n"/>
      <c r="B47" s="11" t="n"/>
      <c r="C47" s="10" t="n"/>
      <c r="D47" s="10" t="n"/>
      <c r="E47" s="10" t="n"/>
      <c r="F47" s="12" t="n"/>
      <c r="G47" s="12" t="n"/>
      <c r="H47" s="10" t="n"/>
      <c r="I47" s="10" t="n"/>
      <c r="J47" s="13" t="n"/>
      <c r="K47" s="10" t="n"/>
      <c r="L47" s="11" t="n"/>
      <c r="M47" s="10" t="n"/>
      <c r="N47" s="12" t="n"/>
      <c r="O47" s="17">
        <f>IF(OR(C47="",D47=""),"",C47&amp;" - "&amp;D47)</f>
        <v/>
      </c>
      <c r="P47" s="18">
        <f>IF(E47="","",UPPER(SUBSTITUTE(SUBSTITUTE(E47,"-","")," ","")))</f>
        <v/>
      </c>
      <c r="Q47" s="18">
        <f>IF(P47="","",IF(LEN(P47)&lt;&gt;7,"Revisar",IF(AND(CODE(MID(P47,1,1))&gt;=65,CODE(MID(P47,1,1))&lt;=90,CODE(MID(P47,2,1))&gt;=65,CODE(MID(P47,2,1))&lt;=90,CODE(MID(P47,3,1))&gt;=65,CODE(MID(P47,3,1))&lt;=90,CODE(MID(P47,4,1))&gt;=48,CODE(MID(P47,4,1))&lt;=57,OR(AND(CODE(MID(P47,5,1))&gt;=48,CODE(MID(P47,5,1))&lt;=57,CODE(MID(P47,6,1))&gt;=48,CODE(MID(P47,6,1))&lt;=57,CODE(MID(P47,7,1))&gt;=48,CODE(MID(P47,7,1))&lt;=57),AND(CODE(MID(P47,5,1))&gt;=65,CODE(MID(P47,5,1))&lt;=90,CODE(MID(P47,6,1))&gt;=48,CODE(MID(P47,6,1))&lt;=57,CODE(MID(P47,7,1))&gt;=48,CODE(MID(P47,7,1))&lt;=57))),"Válido","Revisar")))</f>
        <v/>
      </c>
      <c r="R47" s="19">
        <f>IF(OR(P47="",M47=""),"",COUNTIFS($P$4:$P$203,P47,$M$4:$M$203,"Ativo"))</f>
        <v/>
      </c>
      <c r="S47" s="19">
        <f>IF(OR(O47="",M47=""),"",COUNTIFS($O$4:$O$203,O47,$M$4:$M$203,"Ativo"))</f>
        <v/>
      </c>
      <c r="T47" s="18">
        <f>IF(A47="","",IF(K47="","Sem credencial",IF(L47="","Validade ausente",IF(L47&lt;TODAY(),"Vencida",IF(L47&lt;=TODAY()+'Parâmetros'!$B$3,"Vence em breve","Vigente")))))</f>
        <v/>
      </c>
      <c r="U47" s="18">
        <f>IF(COUNTA($A47:$N47)=0,"",IF(OR(A47="",B47="",C47="",D47="",E47="",F47="",G47="",I47="",M47=""),"Incompleto",IF(Q47&lt;&gt;"Válido","Revisar placa",IF(AND(M47="Ativo",R47&gt;1),"Placa ativa duplicada",IF(AND(M47="Ativo",S47&gt;'Parâmetros'!$B$2),"Acima do limite",IF(AND(K47="",L47&lt;&gt;""),"Credencial inconsistente",IF(AND(M47="Ativo",'Parâmetros'!$B$4="Sim",K47=""),"Credencial ausente",IF(AND(K47&lt;&gt;"",L47=""),"Validade ausente",IF(AND(M47="Ativo",L47&lt;&gt;"",L47&lt;TODAY()),"Credencial vencida","OK")))))))))</f>
        <v/>
      </c>
      <c r="V47" s="17">
        <f>IF(U47="","",IF(U47&lt;&gt;"OK","Corrigir: "&amp;U47,IF(AND(M47&lt;&gt;"Inativo",T47="Vencida"),"Revisar credencial",IF(AND(M47&lt;&gt;"Inativo",T47="Vence em breve"),"Revisar validade",IF(M47="Pendente","Concluir cadastro","Nenhuma")))))</f>
        <v/>
      </c>
    </row>
    <row r="48" ht="31" customHeight="1">
      <c r="A48" s="10" t="n"/>
      <c r="B48" s="11" t="n"/>
      <c r="C48" s="10" t="n"/>
      <c r="D48" s="10" t="n"/>
      <c r="E48" s="10" t="n"/>
      <c r="F48" s="12" t="n"/>
      <c r="G48" s="12" t="n"/>
      <c r="H48" s="10" t="n"/>
      <c r="I48" s="10" t="n"/>
      <c r="J48" s="13" t="n"/>
      <c r="K48" s="10" t="n"/>
      <c r="L48" s="11" t="n"/>
      <c r="M48" s="10" t="n"/>
      <c r="N48" s="12" t="n"/>
      <c r="O48" s="14">
        <f>IF(OR(C48="",D48=""),"",C48&amp;" - "&amp;D48)</f>
        <v/>
      </c>
      <c r="P48" s="15">
        <f>IF(E48="","",UPPER(SUBSTITUTE(SUBSTITUTE(E48,"-","")," ","")))</f>
        <v/>
      </c>
      <c r="Q48" s="15">
        <f>IF(P48="","",IF(LEN(P48)&lt;&gt;7,"Revisar",IF(AND(CODE(MID(P48,1,1))&gt;=65,CODE(MID(P48,1,1))&lt;=90,CODE(MID(P48,2,1))&gt;=65,CODE(MID(P48,2,1))&lt;=90,CODE(MID(P48,3,1))&gt;=65,CODE(MID(P48,3,1))&lt;=90,CODE(MID(P48,4,1))&gt;=48,CODE(MID(P48,4,1))&lt;=57,OR(AND(CODE(MID(P48,5,1))&gt;=48,CODE(MID(P48,5,1))&lt;=57,CODE(MID(P48,6,1))&gt;=48,CODE(MID(P48,6,1))&lt;=57,CODE(MID(P48,7,1))&gt;=48,CODE(MID(P48,7,1))&lt;=57),AND(CODE(MID(P48,5,1))&gt;=65,CODE(MID(P48,5,1))&lt;=90,CODE(MID(P48,6,1))&gt;=48,CODE(MID(P48,6,1))&lt;=57,CODE(MID(P48,7,1))&gt;=48,CODE(MID(P48,7,1))&lt;=57))),"Válido","Revisar")))</f>
        <v/>
      </c>
      <c r="R48" s="16">
        <f>IF(OR(P48="",M48=""),"",COUNTIFS($P$4:$P$203,P48,$M$4:$M$203,"Ativo"))</f>
        <v/>
      </c>
      <c r="S48" s="16">
        <f>IF(OR(O48="",M48=""),"",COUNTIFS($O$4:$O$203,O48,$M$4:$M$203,"Ativo"))</f>
        <v/>
      </c>
      <c r="T48" s="15">
        <f>IF(A48="","",IF(K48="","Sem credencial",IF(L48="","Validade ausente",IF(L48&lt;TODAY(),"Vencida",IF(L48&lt;=TODAY()+'Parâmetros'!$B$3,"Vence em breve","Vigente")))))</f>
        <v/>
      </c>
      <c r="U48" s="15">
        <f>IF(COUNTA($A48:$N48)=0,"",IF(OR(A48="",B48="",C48="",D48="",E48="",F48="",G48="",I48="",M48=""),"Incompleto",IF(Q48&lt;&gt;"Válido","Revisar placa",IF(AND(M48="Ativo",R48&gt;1),"Placa ativa duplicada",IF(AND(M48="Ativo",S48&gt;'Parâmetros'!$B$2),"Acima do limite",IF(AND(K48="",L48&lt;&gt;""),"Credencial inconsistente",IF(AND(M48="Ativo",'Parâmetros'!$B$4="Sim",K48=""),"Credencial ausente",IF(AND(K48&lt;&gt;"",L48=""),"Validade ausente",IF(AND(M48="Ativo",L48&lt;&gt;"",L48&lt;TODAY()),"Credencial vencida","OK")))))))))</f>
        <v/>
      </c>
      <c r="V48" s="14">
        <f>IF(U48="","",IF(U48&lt;&gt;"OK","Corrigir: "&amp;U48,IF(AND(M48&lt;&gt;"Inativo",T48="Vencida"),"Revisar credencial",IF(AND(M48&lt;&gt;"Inativo",T48="Vence em breve"),"Revisar validade",IF(M48="Pendente","Concluir cadastro","Nenhuma")))))</f>
        <v/>
      </c>
    </row>
    <row r="49" ht="31" customHeight="1">
      <c r="A49" s="10" t="n"/>
      <c r="B49" s="11" t="n"/>
      <c r="C49" s="10" t="n"/>
      <c r="D49" s="10" t="n"/>
      <c r="E49" s="10" t="n"/>
      <c r="F49" s="12" t="n"/>
      <c r="G49" s="12" t="n"/>
      <c r="H49" s="10" t="n"/>
      <c r="I49" s="10" t="n"/>
      <c r="J49" s="13" t="n"/>
      <c r="K49" s="10" t="n"/>
      <c r="L49" s="11" t="n"/>
      <c r="M49" s="10" t="n"/>
      <c r="N49" s="12" t="n"/>
      <c r="O49" s="17">
        <f>IF(OR(C49="",D49=""),"",C49&amp;" - "&amp;D49)</f>
        <v/>
      </c>
      <c r="P49" s="18">
        <f>IF(E49="","",UPPER(SUBSTITUTE(SUBSTITUTE(E49,"-","")," ","")))</f>
        <v/>
      </c>
      <c r="Q49" s="18">
        <f>IF(P49="","",IF(LEN(P49)&lt;&gt;7,"Revisar",IF(AND(CODE(MID(P49,1,1))&gt;=65,CODE(MID(P49,1,1))&lt;=90,CODE(MID(P49,2,1))&gt;=65,CODE(MID(P49,2,1))&lt;=90,CODE(MID(P49,3,1))&gt;=65,CODE(MID(P49,3,1))&lt;=90,CODE(MID(P49,4,1))&gt;=48,CODE(MID(P49,4,1))&lt;=57,OR(AND(CODE(MID(P49,5,1))&gt;=48,CODE(MID(P49,5,1))&lt;=57,CODE(MID(P49,6,1))&gt;=48,CODE(MID(P49,6,1))&lt;=57,CODE(MID(P49,7,1))&gt;=48,CODE(MID(P49,7,1))&lt;=57),AND(CODE(MID(P49,5,1))&gt;=65,CODE(MID(P49,5,1))&lt;=90,CODE(MID(P49,6,1))&gt;=48,CODE(MID(P49,6,1))&lt;=57,CODE(MID(P49,7,1))&gt;=48,CODE(MID(P49,7,1))&lt;=57))),"Válido","Revisar")))</f>
        <v/>
      </c>
      <c r="R49" s="19">
        <f>IF(OR(P49="",M49=""),"",COUNTIFS($P$4:$P$203,P49,$M$4:$M$203,"Ativo"))</f>
        <v/>
      </c>
      <c r="S49" s="19">
        <f>IF(OR(O49="",M49=""),"",COUNTIFS($O$4:$O$203,O49,$M$4:$M$203,"Ativo"))</f>
        <v/>
      </c>
      <c r="T49" s="18">
        <f>IF(A49="","",IF(K49="","Sem credencial",IF(L49="","Validade ausente",IF(L49&lt;TODAY(),"Vencida",IF(L49&lt;=TODAY()+'Parâmetros'!$B$3,"Vence em breve","Vigente")))))</f>
        <v/>
      </c>
      <c r="U49" s="18">
        <f>IF(COUNTA($A49:$N49)=0,"",IF(OR(A49="",B49="",C49="",D49="",E49="",F49="",G49="",I49="",M49=""),"Incompleto",IF(Q49&lt;&gt;"Válido","Revisar placa",IF(AND(M49="Ativo",R49&gt;1),"Placa ativa duplicada",IF(AND(M49="Ativo",S49&gt;'Parâmetros'!$B$2),"Acima do limite",IF(AND(K49="",L49&lt;&gt;""),"Credencial inconsistente",IF(AND(M49="Ativo",'Parâmetros'!$B$4="Sim",K49=""),"Credencial ausente",IF(AND(K49&lt;&gt;"",L49=""),"Validade ausente",IF(AND(M49="Ativo",L49&lt;&gt;"",L49&lt;TODAY()),"Credencial vencida","OK")))))))))</f>
        <v/>
      </c>
      <c r="V49" s="17">
        <f>IF(U49="","",IF(U49&lt;&gt;"OK","Corrigir: "&amp;U49,IF(AND(M49&lt;&gt;"Inativo",T49="Vencida"),"Revisar credencial",IF(AND(M49&lt;&gt;"Inativo",T49="Vence em breve"),"Revisar validade",IF(M49="Pendente","Concluir cadastro","Nenhuma")))))</f>
        <v/>
      </c>
    </row>
    <row r="50" ht="31" customHeight="1">
      <c r="A50" s="10" t="n"/>
      <c r="B50" s="11" t="n"/>
      <c r="C50" s="10" t="n"/>
      <c r="D50" s="10" t="n"/>
      <c r="E50" s="10" t="n"/>
      <c r="F50" s="12" t="n"/>
      <c r="G50" s="12" t="n"/>
      <c r="H50" s="10" t="n"/>
      <c r="I50" s="10" t="n"/>
      <c r="J50" s="13" t="n"/>
      <c r="K50" s="10" t="n"/>
      <c r="L50" s="11" t="n"/>
      <c r="M50" s="10" t="n"/>
      <c r="N50" s="12" t="n"/>
      <c r="O50" s="14">
        <f>IF(OR(C50="",D50=""),"",C50&amp;" - "&amp;D50)</f>
        <v/>
      </c>
      <c r="P50" s="15">
        <f>IF(E50="","",UPPER(SUBSTITUTE(SUBSTITUTE(E50,"-","")," ","")))</f>
        <v/>
      </c>
      <c r="Q50" s="15">
        <f>IF(P50="","",IF(LEN(P50)&lt;&gt;7,"Revisar",IF(AND(CODE(MID(P50,1,1))&gt;=65,CODE(MID(P50,1,1))&lt;=90,CODE(MID(P50,2,1))&gt;=65,CODE(MID(P50,2,1))&lt;=90,CODE(MID(P50,3,1))&gt;=65,CODE(MID(P50,3,1))&lt;=90,CODE(MID(P50,4,1))&gt;=48,CODE(MID(P50,4,1))&lt;=57,OR(AND(CODE(MID(P50,5,1))&gt;=48,CODE(MID(P50,5,1))&lt;=57,CODE(MID(P50,6,1))&gt;=48,CODE(MID(P50,6,1))&lt;=57,CODE(MID(P50,7,1))&gt;=48,CODE(MID(P50,7,1))&lt;=57),AND(CODE(MID(P50,5,1))&gt;=65,CODE(MID(P50,5,1))&lt;=90,CODE(MID(P50,6,1))&gt;=48,CODE(MID(P50,6,1))&lt;=57,CODE(MID(P50,7,1))&gt;=48,CODE(MID(P50,7,1))&lt;=57))),"Válido","Revisar")))</f>
        <v/>
      </c>
      <c r="R50" s="16">
        <f>IF(OR(P50="",M50=""),"",COUNTIFS($P$4:$P$203,P50,$M$4:$M$203,"Ativo"))</f>
        <v/>
      </c>
      <c r="S50" s="16">
        <f>IF(OR(O50="",M50=""),"",COUNTIFS($O$4:$O$203,O50,$M$4:$M$203,"Ativo"))</f>
        <v/>
      </c>
      <c r="T50" s="15">
        <f>IF(A50="","",IF(K50="","Sem credencial",IF(L50="","Validade ausente",IF(L50&lt;TODAY(),"Vencida",IF(L50&lt;=TODAY()+'Parâmetros'!$B$3,"Vence em breve","Vigente")))))</f>
        <v/>
      </c>
      <c r="U50" s="15">
        <f>IF(COUNTA($A50:$N50)=0,"",IF(OR(A50="",B50="",C50="",D50="",E50="",F50="",G50="",I50="",M50=""),"Incompleto",IF(Q50&lt;&gt;"Válido","Revisar placa",IF(AND(M50="Ativo",R50&gt;1),"Placa ativa duplicada",IF(AND(M50="Ativo",S50&gt;'Parâmetros'!$B$2),"Acima do limite",IF(AND(K50="",L50&lt;&gt;""),"Credencial inconsistente",IF(AND(M50="Ativo",'Parâmetros'!$B$4="Sim",K50=""),"Credencial ausente",IF(AND(K50&lt;&gt;"",L50=""),"Validade ausente",IF(AND(M50="Ativo",L50&lt;&gt;"",L50&lt;TODAY()),"Credencial vencida","OK")))))))))</f>
        <v/>
      </c>
      <c r="V50" s="14">
        <f>IF(U50="","",IF(U50&lt;&gt;"OK","Corrigir: "&amp;U50,IF(AND(M50&lt;&gt;"Inativo",T50="Vencida"),"Revisar credencial",IF(AND(M50&lt;&gt;"Inativo",T50="Vence em breve"),"Revisar validade",IF(M50="Pendente","Concluir cadastro","Nenhuma")))))</f>
        <v/>
      </c>
    </row>
    <row r="51" ht="31" customHeight="1">
      <c r="A51" s="10" t="n"/>
      <c r="B51" s="11" t="n"/>
      <c r="C51" s="10" t="n"/>
      <c r="D51" s="10" t="n"/>
      <c r="E51" s="10" t="n"/>
      <c r="F51" s="12" t="n"/>
      <c r="G51" s="12" t="n"/>
      <c r="H51" s="10" t="n"/>
      <c r="I51" s="10" t="n"/>
      <c r="J51" s="13" t="n"/>
      <c r="K51" s="10" t="n"/>
      <c r="L51" s="11" t="n"/>
      <c r="M51" s="10" t="n"/>
      <c r="N51" s="12" t="n"/>
      <c r="O51" s="17">
        <f>IF(OR(C51="",D51=""),"",C51&amp;" - "&amp;D51)</f>
        <v/>
      </c>
      <c r="P51" s="18">
        <f>IF(E51="","",UPPER(SUBSTITUTE(SUBSTITUTE(E51,"-","")," ","")))</f>
        <v/>
      </c>
      <c r="Q51" s="18">
        <f>IF(P51="","",IF(LEN(P51)&lt;&gt;7,"Revisar",IF(AND(CODE(MID(P51,1,1))&gt;=65,CODE(MID(P51,1,1))&lt;=90,CODE(MID(P51,2,1))&gt;=65,CODE(MID(P51,2,1))&lt;=90,CODE(MID(P51,3,1))&gt;=65,CODE(MID(P51,3,1))&lt;=90,CODE(MID(P51,4,1))&gt;=48,CODE(MID(P51,4,1))&lt;=57,OR(AND(CODE(MID(P51,5,1))&gt;=48,CODE(MID(P51,5,1))&lt;=57,CODE(MID(P51,6,1))&gt;=48,CODE(MID(P51,6,1))&lt;=57,CODE(MID(P51,7,1))&gt;=48,CODE(MID(P51,7,1))&lt;=57),AND(CODE(MID(P51,5,1))&gt;=65,CODE(MID(P51,5,1))&lt;=90,CODE(MID(P51,6,1))&gt;=48,CODE(MID(P51,6,1))&lt;=57,CODE(MID(P51,7,1))&gt;=48,CODE(MID(P51,7,1))&lt;=57))),"Válido","Revisar")))</f>
        <v/>
      </c>
      <c r="R51" s="19">
        <f>IF(OR(P51="",M51=""),"",COUNTIFS($P$4:$P$203,P51,$M$4:$M$203,"Ativo"))</f>
        <v/>
      </c>
      <c r="S51" s="19">
        <f>IF(OR(O51="",M51=""),"",COUNTIFS($O$4:$O$203,O51,$M$4:$M$203,"Ativo"))</f>
        <v/>
      </c>
      <c r="T51" s="18">
        <f>IF(A51="","",IF(K51="","Sem credencial",IF(L51="","Validade ausente",IF(L51&lt;TODAY(),"Vencida",IF(L51&lt;=TODAY()+'Parâmetros'!$B$3,"Vence em breve","Vigente")))))</f>
        <v/>
      </c>
      <c r="U51" s="18">
        <f>IF(COUNTA($A51:$N51)=0,"",IF(OR(A51="",B51="",C51="",D51="",E51="",F51="",G51="",I51="",M51=""),"Incompleto",IF(Q51&lt;&gt;"Válido","Revisar placa",IF(AND(M51="Ativo",R51&gt;1),"Placa ativa duplicada",IF(AND(M51="Ativo",S51&gt;'Parâmetros'!$B$2),"Acima do limite",IF(AND(K51="",L51&lt;&gt;""),"Credencial inconsistente",IF(AND(M51="Ativo",'Parâmetros'!$B$4="Sim",K51=""),"Credencial ausente",IF(AND(K51&lt;&gt;"",L51=""),"Validade ausente",IF(AND(M51="Ativo",L51&lt;&gt;"",L51&lt;TODAY()),"Credencial vencida","OK")))))))))</f>
        <v/>
      </c>
      <c r="V51" s="17">
        <f>IF(U51="","",IF(U51&lt;&gt;"OK","Corrigir: "&amp;U51,IF(AND(M51&lt;&gt;"Inativo",T51="Vencida"),"Revisar credencial",IF(AND(M51&lt;&gt;"Inativo",T51="Vence em breve"),"Revisar validade",IF(M51="Pendente","Concluir cadastro","Nenhuma")))))</f>
        <v/>
      </c>
    </row>
    <row r="52" ht="31" customHeight="1">
      <c r="A52" s="10" t="n"/>
      <c r="B52" s="11" t="n"/>
      <c r="C52" s="10" t="n"/>
      <c r="D52" s="10" t="n"/>
      <c r="E52" s="10" t="n"/>
      <c r="F52" s="12" t="n"/>
      <c r="G52" s="12" t="n"/>
      <c r="H52" s="10" t="n"/>
      <c r="I52" s="10" t="n"/>
      <c r="J52" s="13" t="n"/>
      <c r="K52" s="10" t="n"/>
      <c r="L52" s="11" t="n"/>
      <c r="M52" s="10" t="n"/>
      <c r="N52" s="12" t="n"/>
      <c r="O52" s="14">
        <f>IF(OR(C52="",D52=""),"",C52&amp;" - "&amp;D52)</f>
        <v/>
      </c>
      <c r="P52" s="15">
        <f>IF(E52="","",UPPER(SUBSTITUTE(SUBSTITUTE(E52,"-","")," ","")))</f>
        <v/>
      </c>
      <c r="Q52" s="15">
        <f>IF(P52="","",IF(LEN(P52)&lt;&gt;7,"Revisar",IF(AND(CODE(MID(P52,1,1))&gt;=65,CODE(MID(P52,1,1))&lt;=90,CODE(MID(P52,2,1))&gt;=65,CODE(MID(P52,2,1))&lt;=90,CODE(MID(P52,3,1))&gt;=65,CODE(MID(P52,3,1))&lt;=90,CODE(MID(P52,4,1))&gt;=48,CODE(MID(P52,4,1))&lt;=57,OR(AND(CODE(MID(P52,5,1))&gt;=48,CODE(MID(P52,5,1))&lt;=57,CODE(MID(P52,6,1))&gt;=48,CODE(MID(P52,6,1))&lt;=57,CODE(MID(P52,7,1))&gt;=48,CODE(MID(P52,7,1))&lt;=57),AND(CODE(MID(P52,5,1))&gt;=65,CODE(MID(P52,5,1))&lt;=90,CODE(MID(P52,6,1))&gt;=48,CODE(MID(P52,6,1))&lt;=57,CODE(MID(P52,7,1))&gt;=48,CODE(MID(P52,7,1))&lt;=57))),"Válido","Revisar")))</f>
        <v/>
      </c>
      <c r="R52" s="16">
        <f>IF(OR(P52="",M52=""),"",COUNTIFS($P$4:$P$203,P52,$M$4:$M$203,"Ativo"))</f>
        <v/>
      </c>
      <c r="S52" s="16">
        <f>IF(OR(O52="",M52=""),"",COUNTIFS($O$4:$O$203,O52,$M$4:$M$203,"Ativo"))</f>
        <v/>
      </c>
      <c r="T52" s="15">
        <f>IF(A52="","",IF(K52="","Sem credencial",IF(L52="","Validade ausente",IF(L52&lt;TODAY(),"Vencida",IF(L52&lt;=TODAY()+'Parâmetros'!$B$3,"Vence em breve","Vigente")))))</f>
        <v/>
      </c>
      <c r="U52" s="15">
        <f>IF(COUNTA($A52:$N52)=0,"",IF(OR(A52="",B52="",C52="",D52="",E52="",F52="",G52="",I52="",M52=""),"Incompleto",IF(Q52&lt;&gt;"Válido","Revisar placa",IF(AND(M52="Ativo",R52&gt;1),"Placa ativa duplicada",IF(AND(M52="Ativo",S52&gt;'Parâmetros'!$B$2),"Acima do limite",IF(AND(K52="",L52&lt;&gt;""),"Credencial inconsistente",IF(AND(M52="Ativo",'Parâmetros'!$B$4="Sim",K52=""),"Credencial ausente",IF(AND(K52&lt;&gt;"",L52=""),"Validade ausente",IF(AND(M52="Ativo",L52&lt;&gt;"",L52&lt;TODAY()),"Credencial vencida","OK")))))))))</f>
        <v/>
      </c>
      <c r="V52" s="14">
        <f>IF(U52="","",IF(U52&lt;&gt;"OK","Corrigir: "&amp;U52,IF(AND(M52&lt;&gt;"Inativo",T52="Vencida"),"Revisar credencial",IF(AND(M52&lt;&gt;"Inativo",T52="Vence em breve"),"Revisar validade",IF(M52="Pendente","Concluir cadastro","Nenhuma")))))</f>
        <v/>
      </c>
    </row>
    <row r="53" ht="31" customHeight="1">
      <c r="A53" s="10" t="n"/>
      <c r="B53" s="11" t="n"/>
      <c r="C53" s="10" t="n"/>
      <c r="D53" s="10" t="n"/>
      <c r="E53" s="10" t="n"/>
      <c r="F53" s="12" t="n"/>
      <c r="G53" s="12" t="n"/>
      <c r="H53" s="10" t="n"/>
      <c r="I53" s="10" t="n"/>
      <c r="J53" s="13" t="n"/>
      <c r="K53" s="10" t="n"/>
      <c r="L53" s="11" t="n"/>
      <c r="M53" s="10" t="n"/>
      <c r="N53" s="12" t="n"/>
      <c r="O53" s="17">
        <f>IF(OR(C53="",D53=""),"",C53&amp;" - "&amp;D53)</f>
        <v/>
      </c>
      <c r="P53" s="18">
        <f>IF(E53="","",UPPER(SUBSTITUTE(SUBSTITUTE(E53,"-","")," ","")))</f>
        <v/>
      </c>
      <c r="Q53" s="18">
        <f>IF(P53="","",IF(LEN(P53)&lt;&gt;7,"Revisar",IF(AND(CODE(MID(P53,1,1))&gt;=65,CODE(MID(P53,1,1))&lt;=90,CODE(MID(P53,2,1))&gt;=65,CODE(MID(P53,2,1))&lt;=90,CODE(MID(P53,3,1))&gt;=65,CODE(MID(P53,3,1))&lt;=90,CODE(MID(P53,4,1))&gt;=48,CODE(MID(P53,4,1))&lt;=57,OR(AND(CODE(MID(P53,5,1))&gt;=48,CODE(MID(P53,5,1))&lt;=57,CODE(MID(P53,6,1))&gt;=48,CODE(MID(P53,6,1))&lt;=57,CODE(MID(P53,7,1))&gt;=48,CODE(MID(P53,7,1))&lt;=57),AND(CODE(MID(P53,5,1))&gt;=65,CODE(MID(P53,5,1))&lt;=90,CODE(MID(P53,6,1))&gt;=48,CODE(MID(P53,6,1))&lt;=57,CODE(MID(P53,7,1))&gt;=48,CODE(MID(P53,7,1))&lt;=57))),"Válido","Revisar")))</f>
        <v/>
      </c>
      <c r="R53" s="19">
        <f>IF(OR(P53="",M53=""),"",COUNTIFS($P$4:$P$203,P53,$M$4:$M$203,"Ativo"))</f>
        <v/>
      </c>
      <c r="S53" s="19">
        <f>IF(OR(O53="",M53=""),"",COUNTIFS($O$4:$O$203,O53,$M$4:$M$203,"Ativo"))</f>
        <v/>
      </c>
      <c r="T53" s="18">
        <f>IF(A53="","",IF(K53="","Sem credencial",IF(L53="","Validade ausente",IF(L53&lt;TODAY(),"Vencida",IF(L53&lt;=TODAY()+'Parâmetros'!$B$3,"Vence em breve","Vigente")))))</f>
        <v/>
      </c>
      <c r="U53" s="18">
        <f>IF(COUNTA($A53:$N53)=0,"",IF(OR(A53="",B53="",C53="",D53="",E53="",F53="",G53="",I53="",M53=""),"Incompleto",IF(Q53&lt;&gt;"Válido","Revisar placa",IF(AND(M53="Ativo",R53&gt;1),"Placa ativa duplicada",IF(AND(M53="Ativo",S53&gt;'Parâmetros'!$B$2),"Acima do limite",IF(AND(K53="",L53&lt;&gt;""),"Credencial inconsistente",IF(AND(M53="Ativo",'Parâmetros'!$B$4="Sim",K53=""),"Credencial ausente",IF(AND(K53&lt;&gt;"",L53=""),"Validade ausente",IF(AND(M53="Ativo",L53&lt;&gt;"",L53&lt;TODAY()),"Credencial vencida","OK")))))))))</f>
        <v/>
      </c>
      <c r="V53" s="17">
        <f>IF(U53="","",IF(U53&lt;&gt;"OK","Corrigir: "&amp;U53,IF(AND(M53&lt;&gt;"Inativo",T53="Vencida"),"Revisar credencial",IF(AND(M53&lt;&gt;"Inativo",T53="Vence em breve"),"Revisar validade",IF(M53="Pendente","Concluir cadastro","Nenhuma")))))</f>
        <v/>
      </c>
    </row>
    <row r="54" ht="31" customHeight="1">
      <c r="A54" s="10" t="n"/>
      <c r="B54" s="11" t="n"/>
      <c r="C54" s="10" t="n"/>
      <c r="D54" s="10" t="n"/>
      <c r="E54" s="10" t="n"/>
      <c r="F54" s="12" t="n"/>
      <c r="G54" s="12" t="n"/>
      <c r="H54" s="10" t="n"/>
      <c r="I54" s="10" t="n"/>
      <c r="J54" s="13" t="n"/>
      <c r="K54" s="10" t="n"/>
      <c r="L54" s="11" t="n"/>
      <c r="M54" s="10" t="n"/>
      <c r="N54" s="12" t="n"/>
      <c r="O54" s="14">
        <f>IF(OR(C54="",D54=""),"",C54&amp;" - "&amp;D54)</f>
        <v/>
      </c>
      <c r="P54" s="15">
        <f>IF(E54="","",UPPER(SUBSTITUTE(SUBSTITUTE(E54,"-","")," ","")))</f>
        <v/>
      </c>
      <c r="Q54" s="15">
        <f>IF(P54="","",IF(LEN(P54)&lt;&gt;7,"Revisar",IF(AND(CODE(MID(P54,1,1))&gt;=65,CODE(MID(P54,1,1))&lt;=90,CODE(MID(P54,2,1))&gt;=65,CODE(MID(P54,2,1))&lt;=90,CODE(MID(P54,3,1))&gt;=65,CODE(MID(P54,3,1))&lt;=90,CODE(MID(P54,4,1))&gt;=48,CODE(MID(P54,4,1))&lt;=57,OR(AND(CODE(MID(P54,5,1))&gt;=48,CODE(MID(P54,5,1))&lt;=57,CODE(MID(P54,6,1))&gt;=48,CODE(MID(P54,6,1))&lt;=57,CODE(MID(P54,7,1))&gt;=48,CODE(MID(P54,7,1))&lt;=57),AND(CODE(MID(P54,5,1))&gt;=65,CODE(MID(P54,5,1))&lt;=90,CODE(MID(P54,6,1))&gt;=48,CODE(MID(P54,6,1))&lt;=57,CODE(MID(P54,7,1))&gt;=48,CODE(MID(P54,7,1))&lt;=57))),"Válido","Revisar")))</f>
        <v/>
      </c>
      <c r="R54" s="16">
        <f>IF(OR(P54="",M54=""),"",COUNTIFS($P$4:$P$203,P54,$M$4:$M$203,"Ativo"))</f>
        <v/>
      </c>
      <c r="S54" s="16">
        <f>IF(OR(O54="",M54=""),"",COUNTIFS($O$4:$O$203,O54,$M$4:$M$203,"Ativo"))</f>
        <v/>
      </c>
      <c r="T54" s="15">
        <f>IF(A54="","",IF(K54="","Sem credencial",IF(L54="","Validade ausente",IF(L54&lt;TODAY(),"Vencida",IF(L54&lt;=TODAY()+'Parâmetros'!$B$3,"Vence em breve","Vigente")))))</f>
        <v/>
      </c>
      <c r="U54" s="15">
        <f>IF(COUNTA($A54:$N54)=0,"",IF(OR(A54="",B54="",C54="",D54="",E54="",F54="",G54="",I54="",M54=""),"Incompleto",IF(Q54&lt;&gt;"Válido","Revisar placa",IF(AND(M54="Ativo",R54&gt;1),"Placa ativa duplicada",IF(AND(M54="Ativo",S54&gt;'Parâmetros'!$B$2),"Acima do limite",IF(AND(K54="",L54&lt;&gt;""),"Credencial inconsistente",IF(AND(M54="Ativo",'Parâmetros'!$B$4="Sim",K54=""),"Credencial ausente",IF(AND(K54&lt;&gt;"",L54=""),"Validade ausente",IF(AND(M54="Ativo",L54&lt;&gt;"",L54&lt;TODAY()),"Credencial vencida","OK")))))))))</f>
        <v/>
      </c>
      <c r="V54" s="14">
        <f>IF(U54="","",IF(U54&lt;&gt;"OK","Corrigir: "&amp;U54,IF(AND(M54&lt;&gt;"Inativo",T54="Vencida"),"Revisar credencial",IF(AND(M54&lt;&gt;"Inativo",T54="Vence em breve"),"Revisar validade",IF(M54="Pendente","Concluir cadastro","Nenhuma")))))</f>
        <v/>
      </c>
    </row>
    <row r="55" ht="31" customHeight="1">
      <c r="A55" s="10" t="n"/>
      <c r="B55" s="11" t="n"/>
      <c r="C55" s="10" t="n"/>
      <c r="D55" s="10" t="n"/>
      <c r="E55" s="10" t="n"/>
      <c r="F55" s="12" t="n"/>
      <c r="G55" s="12" t="n"/>
      <c r="H55" s="10" t="n"/>
      <c r="I55" s="10" t="n"/>
      <c r="J55" s="13" t="n"/>
      <c r="K55" s="10" t="n"/>
      <c r="L55" s="11" t="n"/>
      <c r="M55" s="10" t="n"/>
      <c r="N55" s="12" t="n"/>
      <c r="O55" s="17">
        <f>IF(OR(C55="",D55=""),"",C55&amp;" - "&amp;D55)</f>
        <v/>
      </c>
      <c r="P55" s="18">
        <f>IF(E55="","",UPPER(SUBSTITUTE(SUBSTITUTE(E55,"-","")," ","")))</f>
        <v/>
      </c>
      <c r="Q55" s="18">
        <f>IF(P55="","",IF(LEN(P55)&lt;&gt;7,"Revisar",IF(AND(CODE(MID(P55,1,1))&gt;=65,CODE(MID(P55,1,1))&lt;=90,CODE(MID(P55,2,1))&gt;=65,CODE(MID(P55,2,1))&lt;=90,CODE(MID(P55,3,1))&gt;=65,CODE(MID(P55,3,1))&lt;=90,CODE(MID(P55,4,1))&gt;=48,CODE(MID(P55,4,1))&lt;=57,OR(AND(CODE(MID(P55,5,1))&gt;=48,CODE(MID(P55,5,1))&lt;=57,CODE(MID(P55,6,1))&gt;=48,CODE(MID(P55,6,1))&lt;=57,CODE(MID(P55,7,1))&gt;=48,CODE(MID(P55,7,1))&lt;=57),AND(CODE(MID(P55,5,1))&gt;=65,CODE(MID(P55,5,1))&lt;=90,CODE(MID(P55,6,1))&gt;=48,CODE(MID(P55,6,1))&lt;=57,CODE(MID(P55,7,1))&gt;=48,CODE(MID(P55,7,1))&lt;=57))),"Válido","Revisar")))</f>
        <v/>
      </c>
      <c r="R55" s="19">
        <f>IF(OR(P55="",M55=""),"",COUNTIFS($P$4:$P$203,P55,$M$4:$M$203,"Ativo"))</f>
        <v/>
      </c>
      <c r="S55" s="19">
        <f>IF(OR(O55="",M55=""),"",COUNTIFS($O$4:$O$203,O55,$M$4:$M$203,"Ativo"))</f>
        <v/>
      </c>
      <c r="T55" s="18">
        <f>IF(A55="","",IF(K55="","Sem credencial",IF(L55="","Validade ausente",IF(L55&lt;TODAY(),"Vencida",IF(L55&lt;=TODAY()+'Parâmetros'!$B$3,"Vence em breve","Vigente")))))</f>
        <v/>
      </c>
      <c r="U55" s="18">
        <f>IF(COUNTA($A55:$N55)=0,"",IF(OR(A55="",B55="",C55="",D55="",E55="",F55="",G55="",I55="",M55=""),"Incompleto",IF(Q55&lt;&gt;"Válido","Revisar placa",IF(AND(M55="Ativo",R55&gt;1),"Placa ativa duplicada",IF(AND(M55="Ativo",S55&gt;'Parâmetros'!$B$2),"Acima do limite",IF(AND(K55="",L55&lt;&gt;""),"Credencial inconsistente",IF(AND(M55="Ativo",'Parâmetros'!$B$4="Sim",K55=""),"Credencial ausente",IF(AND(K55&lt;&gt;"",L55=""),"Validade ausente",IF(AND(M55="Ativo",L55&lt;&gt;"",L55&lt;TODAY()),"Credencial vencida","OK")))))))))</f>
        <v/>
      </c>
      <c r="V55" s="17">
        <f>IF(U55="","",IF(U55&lt;&gt;"OK","Corrigir: "&amp;U55,IF(AND(M55&lt;&gt;"Inativo",T55="Vencida"),"Revisar credencial",IF(AND(M55&lt;&gt;"Inativo",T55="Vence em breve"),"Revisar validade",IF(M55="Pendente","Concluir cadastro","Nenhuma")))))</f>
        <v/>
      </c>
    </row>
    <row r="56" ht="31" customHeight="1">
      <c r="A56" s="10" t="n"/>
      <c r="B56" s="11" t="n"/>
      <c r="C56" s="10" t="n"/>
      <c r="D56" s="10" t="n"/>
      <c r="E56" s="10" t="n"/>
      <c r="F56" s="12" t="n"/>
      <c r="G56" s="12" t="n"/>
      <c r="H56" s="10" t="n"/>
      <c r="I56" s="10" t="n"/>
      <c r="J56" s="13" t="n"/>
      <c r="K56" s="10" t="n"/>
      <c r="L56" s="11" t="n"/>
      <c r="M56" s="10" t="n"/>
      <c r="N56" s="12" t="n"/>
      <c r="O56" s="14">
        <f>IF(OR(C56="",D56=""),"",C56&amp;" - "&amp;D56)</f>
        <v/>
      </c>
      <c r="P56" s="15">
        <f>IF(E56="","",UPPER(SUBSTITUTE(SUBSTITUTE(E56,"-","")," ","")))</f>
        <v/>
      </c>
      <c r="Q56" s="15">
        <f>IF(P56="","",IF(LEN(P56)&lt;&gt;7,"Revisar",IF(AND(CODE(MID(P56,1,1))&gt;=65,CODE(MID(P56,1,1))&lt;=90,CODE(MID(P56,2,1))&gt;=65,CODE(MID(P56,2,1))&lt;=90,CODE(MID(P56,3,1))&gt;=65,CODE(MID(P56,3,1))&lt;=90,CODE(MID(P56,4,1))&gt;=48,CODE(MID(P56,4,1))&lt;=57,OR(AND(CODE(MID(P56,5,1))&gt;=48,CODE(MID(P56,5,1))&lt;=57,CODE(MID(P56,6,1))&gt;=48,CODE(MID(P56,6,1))&lt;=57,CODE(MID(P56,7,1))&gt;=48,CODE(MID(P56,7,1))&lt;=57),AND(CODE(MID(P56,5,1))&gt;=65,CODE(MID(P56,5,1))&lt;=90,CODE(MID(P56,6,1))&gt;=48,CODE(MID(P56,6,1))&lt;=57,CODE(MID(P56,7,1))&gt;=48,CODE(MID(P56,7,1))&lt;=57))),"Válido","Revisar")))</f>
        <v/>
      </c>
      <c r="R56" s="16">
        <f>IF(OR(P56="",M56=""),"",COUNTIFS($P$4:$P$203,P56,$M$4:$M$203,"Ativo"))</f>
        <v/>
      </c>
      <c r="S56" s="16">
        <f>IF(OR(O56="",M56=""),"",COUNTIFS($O$4:$O$203,O56,$M$4:$M$203,"Ativo"))</f>
        <v/>
      </c>
      <c r="T56" s="15">
        <f>IF(A56="","",IF(K56="","Sem credencial",IF(L56="","Validade ausente",IF(L56&lt;TODAY(),"Vencida",IF(L56&lt;=TODAY()+'Parâmetros'!$B$3,"Vence em breve","Vigente")))))</f>
        <v/>
      </c>
      <c r="U56" s="15">
        <f>IF(COUNTA($A56:$N56)=0,"",IF(OR(A56="",B56="",C56="",D56="",E56="",F56="",G56="",I56="",M56=""),"Incompleto",IF(Q56&lt;&gt;"Válido","Revisar placa",IF(AND(M56="Ativo",R56&gt;1),"Placa ativa duplicada",IF(AND(M56="Ativo",S56&gt;'Parâmetros'!$B$2),"Acima do limite",IF(AND(K56="",L56&lt;&gt;""),"Credencial inconsistente",IF(AND(M56="Ativo",'Parâmetros'!$B$4="Sim",K56=""),"Credencial ausente",IF(AND(K56&lt;&gt;"",L56=""),"Validade ausente",IF(AND(M56="Ativo",L56&lt;&gt;"",L56&lt;TODAY()),"Credencial vencida","OK")))))))))</f>
        <v/>
      </c>
      <c r="V56" s="14">
        <f>IF(U56="","",IF(U56&lt;&gt;"OK","Corrigir: "&amp;U56,IF(AND(M56&lt;&gt;"Inativo",T56="Vencida"),"Revisar credencial",IF(AND(M56&lt;&gt;"Inativo",T56="Vence em breve"),"Revisar validade",IF(M56="Pendente","Concluir cadastro","Nenhuma")))))</f>
        <v/>
      </c>
    </row>
    <row r="57" ht="31" customHeight="1">
      <c r="A57" s="10" t="n"/>
      <c r="B57" s="11" t="n"/>
      <c r="C57" s="10" t="n"/>
      <c r="D57" s="10" t="n"/>
      <c r="E57" s="10" t="n"/>
      <c r="F57" s="12" t="n"/>
      <c r="G57" s="12" t="n"/>
      <c r="H57" s="10" t="n"/>
      <c r="I57" s="10" t="n"/>
      <c r="J57" s="13" t="n"/>
      <c r="K57" s="10" t="n"/>
      <c r="L57" s="11" t="n"/>
      <c r="M57" s="10" t="n"/>
      <c r="N57" s="12" t="n"/>
      <c r="O57" s="17">
        <f>IF(OR(C57="",D57=""),"",C57&amp;" - "&amp;D57)</f>
        <v/>
      </c>
      <c r="P57" s="18">
        <f>IF(E57="","",UPPER(SUBSTITUTE(SUBSTITUTE(E57,"-","")," ","")))</f>
        <v/>
      </c>
      <c r="Q57" s="18">
        <f>IF(P57="","",IF(LEN(P57)&lt;&gt;7,"Revisar",IF(AND(CODE(MID(P57,1,1))&gt;=65,CODE(MID(P57,1,1))&lt;=90,CODE(MID(P57,2,1))&gt;=65,CODE(MID(P57,2,1))&lt;=90,CODE(MID(P57,3,1))&gt;=65,CODE(MID(P57,3,1))&lt;=90,CODE(MID(P57,4,1))&gt;=48,CODE(MID(P57,4,1))&lt;=57,OR(AND(CODE(MID(P57,5,1))&gt;=48,CODE(MID(P57,5,1))&lt;=57,CODE(MID(P57,6,1))&gt;=48,CODE(MID(P57,6,1))&lt;=57,CODE(MID(P57,7,1))&gt;=48,CODE(MID(P57,7,1))&lt;=57),AND(CODE(MID(P57,5,1))&gt;=65,CODE(MID(P57,5,1))&lt;=90,CODE(MID(P57,6,1))&gt;=48,CODE(MID(P57,6,1))&lt;=57,CODE(MID(P57,7,1))&gt;=48,CODE(MID(P57,7,1))&lt;=57))),"Válido","Revisar")))</f>
        <v/>
      </c>
      <c r="R57" s="19">
        <f>IF(OR(P57="",M57=""),"",COUNTIFS($P$4:$P$203,P57,$M$4:$M$203,"Ativo"))</f>
        <v/>
      </c>
      <c r="S57" s="19">
        <f>IF(OR(O57="",M57=""),"",COUNTIFS($O$4:$O$203,O57,$M$4:$M$203,"Ativo"))</f>
        <v/>
      </c>
      <c r="T57" s="18">
        <f>IF(A57="","",IF(K57="","Sem credencial",IF(L57="","Validade ausente",IF(L57&lt;TODAY(),"Vencida",IF(L57&lt;=TODAY()+'Parâmetros'!$B$3,"Vence em breve","Vigente")))))</f>
        <v/>
      </c>
      <c r="U57" s="18">
        <f>IF(COUNTA($A57:$N57)=0,"",IF(OR(A57="",B57="",C57="",D57="",E57="",F57="",G57="",I57="",M57=""),"Incompleto",IF(Q57&lt;&gt;"Válido","Revisar placa",IF(AND(M57="Ativo",R57&gt;1),"Placa ativa duplicada",IF(AND(M57="Ativo",S57&gt;'Parâmetros'!$B$2),"Acima do limite",IF(AND(K57="",L57&lt;&gt;""),"Credencial inconsistente",IF(AND(M57="Ativo",'Parâmetros'!$B$4="Sim",K57=""),"Credencial ausente",IF(AND(K57&lt;&gt;"",L57=""),"Validade ausente",IF(AND(M57="Ativo",L57&lt;&gt;"",L57&lt;TODAY()),"Credencial vencida","OK")))))))))</f>
        <v/>
      </c>
      <c r="V57" s="17">
        <f>IF(U57="","",IF(U57&lt;&gt;"OK","Corrigir: "&amp;U57,IF(AND(M57&lt;&gt;"Inativo",T57="Vencida"),"Revisar credencial",IF(AND(M57&lt;&gt;"Inativo",T57="Vence em breve"),"Revisar validade",IF(M57="Pendente","Concluir cadastro","Nenhuma")))))</f>
        <v/>
      </c>
    </row>
    <row r="58" ht="31" customHeight="1">
      <c r="A58" s="10" t="n"/>
      <c r="B58" s="11" t="n"/>
      <c r="C58" s="10" t="n"/>
      <c r="D58" s="10" t="n"/>
      <c r="E58" s="10" t="n"/>
      <c r="F58" s="12" t="n"/>
      <c r="G58" s="12" t="n"/>
      <c r="H58" s="10" t="n"/>
      <c r="I58" s="10" t="n"/>
      <c r="J58" s="13" t="n"/>
      <c r="K58" s="10" t="n"/>
      <c r="L58" s="11" t="n"/>
      <c r="M58" s="10" t="n"/>
      <c r="N58" s="12" t="n"/>
      <c r="O58" s="14">
        <f>IF(OR(C58="",D58=""),"",C58&amp;" - "&amp;D58)</f>
        <v/>
      </c>
      <c r="P58" s="15">
        <f>IF(E58="","",UPPER(SUBSTITUTE(SUBSTITUTE(E58,"-","")," ","")))</f>
        <v/>
      </c>
      <c r="Q58" s="15">
        <f>IF(P58="","",IF(LEN(P58)&lt;&gt;7,"Revisar",IF(AND(CODE(MID(P58,1,1))&gt;=65,CODE(MID(P58,1,1))&lt;=90,CODE(MID(P58,2,1))&gt;=65,CODE(MID(P58,2,1))&lt;=90,CODE(MID(P58,3,1))&gt;=65,CODE(MID(P58,3,1))&lt;=90,CODE(MID(P58,4,1))&gt;=48,CODE(MID(P58,4,1))&lt;=57,OR(AND(CODE(MID(P58,5,1))&gt;=48,CODE(MID(P58,5,1))&lt;=57,CODE(MID(P58,6,1))&gt;=48,CODE(MID(P58,6,1))&lt;=57,CODE(MID(P58,7,1))&gt;=48,CODE(MID(P58,7,1))&lt;=57),AND(CODE(MID(P58,5,1))&gt;=65,CODE(MID(P58,5,1))&lt;=90,CODE(MID(P58,6,1))&gt;=48,CODE(MID(P58,6,1))&lt;=57,CODE(MID(P58,7,1))&gt;=48,CODE(MID(P58,7,1))&lt;=57))),"Válido","Revisar")))</f>
        <v/>
      </c>
      <c r="R58" s="16">
        <f>IF(OR(P58="",M58=""),"",COUNTIFS($P$4:$P$203,P58,$M$4:$M$203,"Ativo"))</f>
        <v/>
      </c>
      <c r="S58" s="16">
        <f>IF(OR(O58="",M58=""),"",COUNTIFS($O$4:$O$203,O58,$M$4:$M$203,"Ativo"))</f>
        <v/>
      </c>
      <c r="T58" s="15">
        <f>IF(A58="","",IF(K58="","Sem credencial",IF(L58="","Validade ausente",IF(L58&lt;TODAY(),"Vencida",IF(L58&lt;=TODAY()+'Parâmetros'!$B$3,"Vence em breve","Vigente")))))</f>
        <v/>
      </c>
      <c r="U58" s="15">
        <f>IF(COUNTA($A58:$N58)=0,"",IF(OR(A58="",B58="",C58="",D58="",E58="",F58="",G58="",I58="",M58=""),"Incompleto",IF(Q58&lt;&gt;"Válido","Revisar placa",IF(AND(M58="Ativo",R58&gt;1),"Placa ativa duplicada",IF(AND(M58="Ativo",S58&gt;'Parâmetros'!$B$2),"Acima do limite",IF(AND(K58="",L58&lt;&gt;""),"Credencial inconsistente",IF(AND(M58="Ativo",'Parâmetros'!$B$4="Sim",K58=""),"Credencial ausente",IF(AND(K58&lt;&gt;"",L58=""),"Validade ausente",IF(AND(M58="Ativo",L58&lt;&gt;"",L58&lt;TODAY()),"Credencial vencida","OK")))))))))</f>
        <v/>
      </c>
      <c r="V58" s="14">
        <f>IF(U58="","",IF(U58&lt;&gt;"OK","Corrigir: "&amp;U58,IF(AND(M58&lt;&gt;"Inativo",T58="Vencida"),"Revisar credencial",IF(AND(M58&lt;&gt;"Inativo",T58="Vence em breve"),"Revisar validade",IF(M58="Pendente","Concluir cadastro","Nenhuma")))))</f>
        <v/>
      </c>
    </row>
    <row r="59" ht="31" customHeight="1">
      <c r="A59" s="10" t="n"/>
      <c r="B59" s="11" t="n"/>
      <c r="C59" s="10" t="n"/>
      <c r="D59" s="10" t="n"/>
      <c r="E59" s="10" t="n"/>
      <c r="F59" s="12" t="n"/>
      <c r="G59" s="12" t="n"/>
      <c r="H59" s="10" t="n"/>
      <c r="I59" s="10" t="n"/>
      <c r="J59" s="13" t="n"/>
      <c r="K59" s="10" t="n"/>
      <c r="L59" s="11" t="n"/>
      <c r="M59" s="10" t="n"/>
      <c r="N59" s="12" t="n"/>
      <c r="O59" s="17">
        <f>IF(OR(C59="",D59=""),"",C59&amp;" - "&amp;D59)</f>
        <v/>
      </c>
      <c r="P59" s="18">
        <f>IF(E59="","",UPPER(SUBSTITUTE(SUBSTITUTE(E59,"-","")," ","")))</f>
        <v/>
      </c>
      <c r="Q59" s="18">
        <f>IF(P59="","",IF(LEN(P59)&lt;&gt;7,"Revisar",IF(AND(CODE(MID(P59,1,1))&gt;=65,CODE(MID(P59,1,1))&lt;=90,CODE(MID(P59,2,1))&gt;=65,CODE(MID(P59,2,1))&lt;=90,CODE(MID(P59,3,1))&gt;=65,CODE(MID(P59,3,1))&lt;=90,CODE(MID(P59,4,1))&gt;=48,CODE(MID(P59,4,1))&lt;=57,OR(AND(CODE(MID(P59,5,1))&gt;=48,CODE(MID(P59,5,1))&lt;=57,CODE(MID(P59,6,1))&gt;=48,CODE(MID(P59,6,1))&lt;=57,CODE(MID(P59,7,1))&gt;=48,CODE(MID(P59,7,1))&lt;=57),AND(CODE(MID(P59,5,1))&gt;=65,CODE(MID(P59,5,1))&lt;=90,CODE(MID(P59,6,1))&gt;=48,CODE(MID(P59,6,1))&lt;=57,CODE(MID(P59,7,1))&gt;=48,CODE(MID(P59,7,1))&lt;=57))),"Válido","Revisar")))</f>
        <v/>
      </c>
      <c r="R59" s="19">
        <f>IF(OR(P59="",M59=""),"",COUNTIFS($P$4:$P$203,P59,$M$4:$M$203,"Ativo"))</f>
        <v/>
      </c>
      <c r="S59" s="19">
        <f>IF(OR(O59="",M59=""),"",COUNTIFS($O$4:$O$203,O59,$M$4:$M$203,"Ativo"))</f>
        <v/>
      </c>
      <c r="T59" s="18">
        <f>IF(A59="","",IF(K59="","Sem credencial",IF(L59="","Validade ausente",IF(L59&lt;TODAY(),"Vencida",IF(L59&lt;=TODAY()+'Parâmetros'!$B$3,"Vence em breve","Vigente")))))</f>
        <v/>
      </c>
      <c r="U59" s="18">
        <f>IF(COUNTA($A59:$N59)=0,"",IF(OR(A59="",B59="",C59="",D59="",E59="",F59="",G59="",I59="",M59=""),"Incompleto",IF(Q59&lt;&gt;"Válido","Revisar placa",IF(AND(M59="Ativo",R59&gt;1),"Placa ativa duplicada",IF(AND(M59="Ativo",S59&gt;'Parâmetros'!$B$2),"Acima do limite",IF(AND(K59="",L59&lt;&gt;""),"Credencial inconsistente",IF(AND(M59="Ativo",'Parâmetros'!$B$4="Sim",K59=""),"Credencial ausente",IF(AND(K59&lt;&gt;"",L59=""),"Validade ausente",IF(AND(M59="Ativo",L59&lt;&gt;"",L59&lt;TODAY()),"Credencial vencida","OK")))))))))</f>
        <v/>
      </c>
      <c r="V59" s="17">
        <f>IF(U59="","",IF(U59&lt;&gt;"OK","Corrigir: "&amp;U59,IF(AND(M59&lt;&gt;"Inativo",T59="Vencida"),"Revisar credencial",IF(AND(M59&lt;&gt;"Inativo",T59="Vence em breve"),"Revisar validade",IF(M59="Pendente","Concluir cadastro","Nenhuma")))))</f>
        <v/>
      </c>
    </row>
    <row r="60" ht="31" customHeight="1">
      <c r="A60" s="10" t="n"/>
      <c r="B60" s="11" t="n"/>
      <c r="C60" s="10" t="n"/>
      <c r="D60" s="10" t="n"/>
      <c r="E60" s="10" t="n"/>
      <c r="F60" s="12" t="n"/>
      <c r="G60" s="12" t="n"/>
      <c r="H60" s="10" t="n"/>
      <c r="I60" s="10" t="n"/>
      <c r="J60" s="13" t="n"/>
      <c r="K60" s="10" t="n"/>
      <c r="L60" s="11" t="n"/>
      <c r="M60" s="10" t="n"/>
      <c r="N60" s="12" t="n"/>
      <c r="O60" s="14">
        <f>IF(OR(C60="",D60=""),"",C60&amp;" - "&amp;D60)</f>
        <v/>
      </c>
      <c r="P60" s="15">
        <f>IF(E60="","",UPPER(SUBSTITUTE(SUBSTITUTE(E60,"-","")," ","")))</f>
        <v/>
      </c>
      <c r="Q60" s="15">
        <f>IF(P60="","",IF(LEN(P60)&lt;&gt;7,"Revisar",IF(AND(CODE(MID(P60,1,1))&gt;=65,CODE(MID(P60,1,1))&lt;=90,CODE(MID(P60,2,1))&gt;=65,CODE(MID(P60,2,1))&lt;=90,CODE(MID(P60,3,1))&gt;=65,CODE(MID(P60,3,1))&lt;=90,CODE(MID(P60,4,1))&gt;=48,CODE(MID(P60,4,1))&lt;=57,OR(AND(CODE(MID(P60,5,1))&gt;=48,CODE(MID(P60,5,1))&lt;=57,CODE(MID(P60,6,1))&gt;=48,CODE(MID(P60,6,1))&lt;=57,CODE(MID(P60,7,1))&gt;=48,CODE(MID(P60,7,1))&lt;=57),AND(CODE(MID(P60,5,1))&gt;=65,CODE(MID(P60,5,1))&lt;=90,CODE(MID(P60,6,1))&gt;=48,CODE(MID(P60,6,1))&lt;=57,CODE(MID(P60,7,1))&gt;=48,CODE(MID(P60,7,1))&lt;=57))),"Válido","Revisar")))</f>
        <v/>
      </c>
      <c r="R60" s="16">
        <f>IF(OR(P60="",M60=""),"",COUNTIFS($P$4:$P$203,P60,$M$4:$M$203,"Ativo"))</f>
        <v/>
      </c>
      <c r="S60" s="16">
        <f>IF(OR(O60="",M60=""),"",COUNTIFS($O$4:$O$203,O60,$M$4:$M$203,"Ativo"))</f>
        <v/>
      </c>
      <c r="T60" s="15">
        <f>IF(A60="","",IF(K60="","Sem credencial",IF(L60="","Validade ausente",IF(L60&lt;TODAY(),"Vencida",IF(L60&lt;=TODAY()+'Parâmetros'!$B$3,"Vence em breve","Vigente")))))</f>
        <v/>
      </c>
      <c r="U60" s="15">
        <f>IF(COUNTA($A60:$N60)=0,"",IF(OR(A60="",B60="",C60="",D60="",E60="",F60="",G60="",I60="",M60=""),"Incompleto",IF(Q60&lt;&gt;"Válido","Revisar placa",IF(AND(M60="Ativo",R60&gt;1),"Placa ativa duplicada",IF(AND(M60="Ativo",S60&gt;'Parâmetros'!$B$2),"Acima do limite",IF(AND(K60="",L60&lt;&gt;""),"Credencial inconsistente",IF(AND(M60="Ativo",'Parâmetros'!$B$4="Sim",K60=""),"Credencial ausente",IF(AND(K60&lt;&gt;"",L60=""),"Validade ausente",IF(AND(M60="Ativo",L60&lt;&gt;"",L60&lt;TODAY()),"Credencial vencida","OK")))))))))</f>
        <v/>
      </c>
      <c r="V60" s="14">
        <f>IF(U60="","",IF(U60&lt;&gt;"OK","Corrigir: "&amp;U60,IF(AND(M60&lt;&gt;"Inativo",T60="Vencida"),"Revisar credencial",IF(AND(M60&lt;&gt;"Inativo",T60="Vence em breve"),"Revisar validade",IF(M60="Pendente","Concluir cadastro","Nenhuma")))))</f>
        <v/>
      </c>
    </row>
    <row r="61" ht="31" customHeight="1">
      <c r="A61" s="10" t="n"/>
      <c r="B61" s="11" t="n"/>
      <c r="C61" s="10" t="n"/>
      <c r="D61" s="10" t="n"/>
      <c r="E61" s="10" t="n"/>
      <c r="F61" s="12" t="n"/>
      <c r="G61" s="12" t="n"/>
      <c r="H61" s="10" t="n"/>
      <c r="I61" s="10" t="n"/>
      <c r="J61" s="13" t="n"/>
      <c r="K61" s="10" t="n"/>
      <c r="L61" s="11" t="n"/>
      <c r="M61" s="10" t="n"/>
      <c r="N61" s="12" t="n"/>
      <c r="O61" s="17">
        <f>IF(OR(C61="",D61=""),"",C61&amp;" - "&amp;D61)</f>
        <v/>
      </c>
      <c r="P61" s="18">
        <f>IF(E61="","",UPPER(SUBSTITUTE(SUBSTITUTE(E61,"-","")," ","")))</f>
        <v/>
      </c>
      <c r="Q61" s="18">
        <f>IF(P61="","",IF(LEN(P61)&lt;&gt;7,"Revisar",IF(AND(CODE(MID(P61,1,1))&gt;=65,CODE(MID(P61,1,1))&lt;=90,CODE(MID(P61,2,1))&gt;=65,CODE(MID(P61,2,1))&lt;=90,CODE(MID(P61,3,1))&gt;=65,CODE(MID(P61,3,1))&lt;=90,CODE(MID(P61,4,1))&gt;=48,CODE(MID(P61,4,1))&lt;=57,OR(AND(CODE(MID(P61,5,1))&gt;=48,CODE(MID(P61,5,1))&lt;=57,CODE(MID(P61,6,1))&gt;=48,CODE(MID(P61,6,1))&lt;=57,CODE(MID(P61,7,1))&gt;=48,CODE(MID(P61,7,1))&lt;=57),AND(CODE(MID(P61,5,1))&gt;=65,CODE(MID(P61,5,1))&lt;=90,CODE(MID(P61,6,1))&gt;=48,CODE(MID(P61,6,1))&lt;=57,CODE(MID(P61,7,1))&gt;=48,CODE(MID(P61,7,1))&lt;=57))),"Válido","Revisar")))</f>
        <v/>
      </c>
      <c r="R61" s="19">
        <f>IF(OR(P61="",M61=""),"",COUNTIFS($P$4:$P$203,P61,$M$4:$M$203,"Ativo"))</f>
        <v/>
      </c>
      <c r="S61" s="19">
        <f>IF(OR(O61="",M61=""),"",COUNTIFS($O$4:$O$203,O61,$M$4:$M$203,"Ativo"))</f>
        <v/>
      </c>
      <c r="T61" s="18">
        <f>IF(A61="","",IF(K61="","Sem credencial",IF(L61="","Validade ausente",IF(L61&lt;TODAY(),"Vencida",IF(L61&lt;=TODAY()+'Parâmetros'!$B$3,"Vence em breve","Vigente")))))</f>
        <v/>
      </c>
      <c r="U61" s="18">
        <f>IF(COUNTA($A61:$N61)=0,"",IF(OR(A61="",B61="",C61="",D61="",E61="",F61="",G61="",I61="",M61=""),"Incompleto",IF(Q61&lt;&gt;"Válido","Revisar placa",IF(AND(M61="Ativo",R61&gt;1),"Placa ativa duplicada",IF(AND(M61="Ativo",S61&gt;'Parâmetros'!$B$2),"Acima do limite",IF(AND(K61="",L61&lt;&gt;""),"Credencial inconsistente",IF(AND(M61="Ativo",'Parâmetros'!$B$4="Sim",K61=""),"Credencial ausente",IF(AND(K61&lt;&gt;"",L61=""),"Validade ausente",IF(AND(M61="Ativo",L61&lt;&gt;"",L61&lt;TODAY()),"Credencial vencida","OK")))))))))</f>
        <v/>
      </c>
      <c r="V61" s="17">
        <f>IF(U61="","",IF(U61&lt;&gt;"OK","Corrigir: "&amp;U61,IF(AND(M61&lt;&gt;"Inativo",T61="Vencida"),"Revisar credencial",IF(AND(M61&lt;&gt;"Inativo",T61="Vence em breve"),"Revisar validade",IF(M61="Pendente","Concluir cadastro","Nenhuma")))))</f>
        <v/>
      </c>
    </row>
    <row r="62" ht="31" customHeight="1">
      <c r="A62" s="10" t="n"/>
      <c r="B62" s="11" t="n"/>
      <c r="C62" s="10" t="n"/>
      <c r="D62" s="10" t="n"/>
      <c r="E62" s="10" t="n"/>
      <c r="F62" s="12" t="n"/>
      <c r="G62" s="12" t="n"/>
      <c r="H62" s="10" t="n"/>
      <c r="I62" s="10" t="n"/>
      <c r="J62" s="13" t="n"/>
      <c r="K62" s="10" t="n"/>
      <c r="L62" s="11" t="n"/>
      <c r="M62" s="10" t="n"/>
      <c r="N62" s="12" t="n"/>
      <c r="O62" s="14">
        <f>IF(OR(C62="",D62=""),"",C62&amp;" - "&amp;D62)</f>
        <v/>
      </c>
      <c r="P62" s="15">
        <f>IF(E62="","",UPPER(SUBSTITUTE(SUBSTITUTE(E62,"-","")," ","")))</f>
        <v/>
      </c>
      <c r="Q62" s="15">
        <f>IF(P62="","",IF(LEN(P62)&lt;&gt;7,"Revisar",IF(AND(CODE(MID(P62,1,1))&gt;=65,CODE(MID(P62,1,1))&lt;=90,CODE(MID(P62,2,1))&gt;=65,CODE(MID(P62,2,1))&lt;=90,CODE(MID(P62,3,1))&gt;=65,CODE(MID(P62,3,1))&lt;=90,CODE(MID(P62,4,1))&gt;=48,CODE(MID(P62,4,1))&lt;=57,OR(AND(CODE(MID(P62,5,1))&gt;=48,CODE(MID(P62,5,1))&lt;=57,CODE(MID(P62,6,1))&gt;=48,CODE(MID(P62,6,1))&lt;=57,CODE(MID(P62,7,1))&gt;=48,CODE(MID(P62,7,1))&lt;=57),AND(CODE(MID(P62,5,1))&gt;=65,CODE(MID(P62,5,1))&lt;=90,CODE(MID(P62,6,1))&gt;=48,CODE(MID(P62,6,1))&lt;=57,CODE(MID(P62,7,1))&gt;=48,CODE(MID(P62,7,1))&lt;=57))),"Válido","Revisar")))</f>
        <v/>
      </c>
      <c r="R62" s="16">
        <f>IF(OR(P62="",M62=""),"",COUNTIFS($P$4:$P$203,P62,$M$4:$M$203,"Ativo"))</f>
        <v/>
      </c>
      <c r="S62" s="16">
        <f>IF(OR(O62="",M62=""),"",COUNTIFS($O$4:$O$203,O62,$M$4:$M$203,"Ativo"))</f>
        <v/>
      </c>
      <c r="T62" s="15">
        <f>IF(A62="","",IF(K62="","Sem credencial",IF(L62="","Validade ausente",IF(L62&lt;TODAY(),"Vencida",IF(L62&lt;=TODAY()+'Parâmetros'!$B$3,"Vence em breve","Vigente")))))</f>
        <v/>
      </c>
      <c r="U62" s="15">
        <f>IF(COUNTA($A62:$N62)=0,"",IF(OR(A62="",B62="",C62="",D62="",E62="",F62="",G62="",I62="",M62=""),"Incompleto",IF(Q62&lt;&gt;"Válido","Revisar placa",IF(AND(M62="Ativo",R62&gt;1),"Placa ativa duplicada",IF(AND(M62="Ativo",S62&gt;'Parâmetros'!$B$2),"Acima do limite",IF(AND(K62="",L62&lt;&gt;""),"Credencial inconsistente",IF(AND(M62="Ativo",'Parâmetros'!$B$4="Sim",K62=""),"Credencial ausente",IF(AND(K62&lt;&gt;"",L62=""),"Validade ausente",IF(AND(M62="Ativo",L62&lt;&gt;"",L62&lt;TODAY()),"Credencial vencida","OK")))))))))</f>
        <v/>
      </c>
      <c r="V62" s="14">
        <f>IF(U62="","",IF(U62&lt;&gt;"OK","Corrigir: "&amp;U62,IF(AND(M62&lt;&gt;"Inativo",T62="Vencida"),"Revisar credencial",IF(AND(M62&lt;&gt;"Inativo",T62="Vence em breve"),"Revisar validade",IF(M62="Pendente","Concluir cadastro","Nenhuma")))))</f>
        <v/>
      </c>
    </row>
    <row r="63" ht="31" customHeight="1">
      <c r="A63" s="10" t="n"/>
      <c r="B63" s="11" t="n"/>
      <c r="C63" s="10" t="n"/>
      <c r="D63" s="10" t="n"/>
      <c r="E63" s="10" t="n"/>
      <c r="F63" s="12" t="n"/>
      <c r="G63" s="12" t="n"/>
      <c r="H63" s="10" t="n"/>
      <c r="I63" s="10" t="n"/>
      <c r="J63" s="13" t="n"/>
      <c r="K63" s="10" t="n"/>
      <c r="L63" s="11" t="n"/>
      <c r="M63" s="10" t="n"/>
      <c r="N63" s="12" t="n"/>
      <c r="O63" s="17">
        <f>IF(OR(C63="",D63=""),"",C63&amp;" - "&amp;D63)</f>
        <v/>
      </c>
      <c r="P63" s="18">
        <f>IF(E63="","",UPPER(SUBSTITUTE(SUBSTITUTE(E63,"-","")," ","")))</f>
        <v/>
      </c>
      <c r="Q63" s="18">
        <f>IF(P63="","",IF(LEN(P63)&lt;&gt;7,"Revisar",IF(AND(CODE(MID(P63,1,1))&gt;=65,CODE(MID(P63,1,1))&lt;=90,CODE(MID(P63,2,1))&gt;=65,CODE(MID(P63,2,1))&lt;=90,CODE(MID(P63,3,1))&gt;=65,CODE(MID(P63,3,1))&lt;=90,CODE(MID(P63,4,1))&gt;=48,CODE(MID(P63,4,1))&lt;=57,OR(AND(CODE(MID(P63,5,1))&gt;=48,CODE(MID(P63,5,1))&lt;=57,CODE(MID(P63,6,1))&gt;=48,CODE(MID(P63,6,1))&lt;=57,CODE(MID(P63,7,1))&gt;=48,CODE(MID(P63,7,1))&lt;=57),AND(CODE(MID(P63,5,1))&gt;=65,CODE(MID(P63,5,1))&lt;=90,CODE(MID(P63,6,1))&gt;=48,CODE(MID(P63,6,1))&lt;=57,CODE(MID(P63,7,1))&gt;=48,CODE(MID(P63,7,1))&lt;=57))),"Válido","Revisar")))</f>
        <v/>
      </c>
      <c r="R63" s="19">
        <f>IF(OR(P63="",M63=""),"",COUNTIFS($P$4:$P$203,P63,$M$4:$M$203,"Ativo"))</f>
        <v/>
      </c>
      <c r="S63" s="19">
        <f>IF(OR(O63="",M63=""),"",COUNTIFS($O$4:$O$203,O63,$M$4:$M$203,"Ativo"))</f>
        <v/>
      </c>
      <c r="T63" s="18">
        <f>IF(A63="","",IF(K63="","Sem credencial",IF(L63="","Validade ausente",IF(L63&lt;TODAY(),"Vencida",IF(L63&lt;=TODAY()+'Parâmetros'!$B$3,"Vence em breve","Vigente")))))</f>
        <v/>
      </c>
      <c r="U63" s="18">
        <f>IF(COUNTA($A63:$N63)=0,"",IF(OR(A63="",B63="",C63="",D63="",E63="",F63="",G63="",I63="",M63=""),"Incompleto",IF(Q63&lt;&gt;"Válido","Revisar placa",IF(AND(M63="Ativo",R63&gt;1),"Placa ativa duplicada",IF(AND(M63="Ativo",S63&gt;'Parâmetros'!$B$2),"Acima do limite",IF(AND(K63="",L63&lt;&gt;""),"Credencial inconsistente",IF(AND(M63="Ativo",'Parâmetros'!$B$4="Sim",K63=""),"Credencial ausente",IF(AND(K63&lt;&gt;"",L63=""),"Validade ausente",IF(AND(M63="Ativo",L63&lt;&gt;"",L63&lt;TODAY()),"Credencial vencida","OK")))))))))</f>
        <v/>
      </c>
      <c r="V63" s="17">
        <f>IF(U63="","",IF(U63&lt;&gt;"OK","Corrigir: "&amp;U63,IF(AND(M63&lt;&gt;"Inativo",T63="Vencida"),"Revisar credencial",IF(AND(M63&lt;&gt;"Inativo",T63="Vence em breve"),"Revisar validade",IF(M63="Pendente","Concluir cadastro","Nenhuma")))))</f>
        <v/>
      </c>
    </row>
    <row r="64" ht="31" customHeight="1">
      <c r="A64" s="10" t="n"/>
      <c r="B64" s="11" t="n"/>
      <c r="C64" s="10" t="n"/>
      <c r="D64" s="10" t="n"/>
      <c r="E64" s="10" t="n"/>
      <c r="F64" s="12" t="n"/>
      <c r="G64" s="12" t="n"/>
      <c r="H64" s="10" t="n"/>
      <c r="I64" s="10" t="n"/>
      <c r="J64" s="13" t="n"/>
      <c r="K64" s="10" t="n"/>
      <c r="L64" s="11" t="n"/>
      <c r="M64" s="10" t="n"/>
      <c r="N64" s="12" t="n"/>
      <c r="O64" s="14">
        <f>IF(OR(C64="",D64=""),"",C64&amp;" - "&amp;D64)</f>
        <v/>
      </c>
      <c r="P64" s="15">
        <f>IF(E64="","",UPPER(SUBSTITUTE(SUBSTITUTE(E64,"-","")," ","")))</f>
        <v/>
      </c>
      <c r="Q64" s="15">
        <f>IF(P64="","",IF(LEN(P64)&lt;&gt;7,"Revisar",IF(AND(CODE(MID(P64,1,1))&gt;=65,CODE(MID(P64,1,1))&lt;=90,CODE(MID(P64,2,1))&gt;=65,CODE(MID(P64,2,1))&lt;=90,CODE(MID(P64,3,1))&gt;=65,CODE(MID(P64,3,1))&lt;=90,CODE(MID(P64,4,1))&gt;=48,CODE(MID(P64,4,1))&lt;=57,OR(AND(CODE(MID(P64,5,1))&gt;=48,CODE(MID(P64,5,1))&lt;=57,CODE(MID(P64,6,1))&gt;=48,CODE(MID(P64,6,1))&lt;=57,CODE(MID(P64,7,1))&gt;=48,CODE(MID(P64,7,1))&lt;=57),AND(CODE(MID(P64,5,1))&gt;=65,CODE(MID(P64,5,1))&lt;=90,CODE(MID(P64,6,1))&gt;=48,CODE(MID(P64,6,1))&lt;=57,CODE(MID(P64,7,1))&gt;=48,CODE(MID(P64,7,1))&lt;=57))),"Válido","Revisar")))</f>
        <v/>
      </c>
      <c r="R64" s="16">
        <f>IF(OR(P64="",M64=""),"",COUNTIFS($P$4:$P$203,P64,$M$4:$M$203,"Ativo"))</f>
        <v/>
      </c>
      <c r="S64" s="16">
        <f>IF(OR(O64="",M64=""),"",COUNTIFS($O$4:$O$203,O64,$M$4:$M$203,"Ativo"))</f>
        <v/>
      </c>
      <c r="T64" s="15">
        <f>IF(A64="","",IF(K64="","Sem credencial",IF(L64="","Validade ausente",IF(L64&lt;TODAY(),"Vencida",IF(L64&lt;=TODAY()+'Parâmetros'!$B$3,"Vence em breve","Vigente")))))</f>
        <v/>
      </c>
      <c r="U64" s="15">
        <f>IF(COUNTA($A64:$N64)=0,"",IF(OR(A64="",B64="",C64="",D64="",E64="",F64="",G64="",I64="",M64=""),"Incompleto",IF(Q64&lt;&gt;"Válido","Revisar placa",IF(AND(M64="Ativo",R64&gt;1),"Placa ativa duplicada",IF(AND(M64="Ativo",S64&gt;'Parâmetros'!$B$2),"Acima do limite",IF(AND(K64="",L64&lt;&gt;""),"Credencial inconsistente",IF(AND(M64="Ativo",'Parâmetros'!$B$4="Sim",K64=""),"Credencial ausente",IF(AND(K64&lt;&gt;"",L64=""),"Validade ausente",IF(AND(M64="Ativo",L64&lt;&gt;"",L64&lt;TODAY()),"Credencial vencida","OK")))))))))</f>
        <v/>
      </c>
      <c r="V64" s="14">
        <f>IF(U64="","",IF(U64&lt;&gt;"OK","Corrigir: "&amp;U64,IF(AND(M64&lt;&gt;"Inativo",T64="Vencida"),"Revisar credencial",IF(AND(M64&lt;&gt;"Inativo",T64="Vence em breve"),"Revisar validade",IF(M64="Pendente","Concluir cadastro","Nenhuma")))))</f>
        <v/>
      </c>
    </row>
    <row r="65" ht="31" customHeight="1">
      <c r="A65" s="10" t="n"/>
      <c r="B65" s="11" t="n"/>
      <c r="C65" s="10" t="n"/>
      <c r="D65" s="10" t="n"/>
      <c r="E65" s="10" t="n"/>
      <c r="F65" s="12" t="n"/>
      <c r="G65" s="12" t="n"/>
      <c r="H65" s="10" t="n"/>
      <c r="I65" s="10" t="n"/>
      <c r="J65" s="13" t="n"/>
      <c r="K65" s="10" t="n"/>
      <c r="L65" s="11" t="n"/>
      <c r="M65" s="10" t="n"/>
      <c r="N65" s="12" t="n"/>
      <c r="O65" s="17">
        <f>IF(OR(C65="",D65=""),"",C65&amp;" - "&amp;D65)</f>
        <v/>
      </c>
      <c r="P65" s="18">
        <f>IF(E65="","",UPPER(SUBSTITUTE(SUBSTITUTE(E65,"-","")," ","")))</f>
        <v/>
      </c>
      <c r="Q65" s="18">
        <f>IF(P65="","",IF(LEN(P65)&lt;&gt;7,"Revisar",IF(AND(CODE(MID(P65,1,1))&gt;=65,CODE(MID(P65,1,1))&lt;=90,CODE(MID(P65,2,1))&gt;=65,CODE(MID(P65,2,1))&lt;=90,CODE(MID(P65,3,1))&gt;=65,CODE(MID(P65,3,1))&lt;=90,CODE(MID(P65,4,1))&gt;=48,CODE(MID(P65,4,1))&lt;=57,OR(AND(CODE(MID(P65,5,1))&gt;=48,CODE(MID(P65,5,1))&lt;=57,CODE(MID(P65,6,1))&gt;=48,CODE(MID(P65,6,1))&lt;=57,CODE(MID(P65,7,1))&gt;=48,CODE(MID(P65,7,1))&lt;=57),AND(CODE(MID(P65,5,1))&gt;=65,CODE(MID(P65,5,1))&lt;=90,CODE(MID(P65,6,1))&gt;=48,CODE(MID(P65,6,1))&lt;=57,CODE(MID(P65,7,1))&gt;=48,CODE(MID(P65,7,1))&lt;=57))),"Válido","Revisar")))</f>
        <v/>
      </c>
      <c r="R65" s="19">
        <f>IF(OR(P65="",M65=""),"",COUNTIFS($P$4:$P$203,P65,$M$4:$M$203,"Ativo"))</f>
        <v/>
      </c>
      <c r="S65" s="19">
        <f>IF(OR(O65="",M65=""),"",COUNTIFS($O$4:$O$203,O65,$M$4:$M$203,"Ativo"))</f>
        <v/>
      </c>
      <c r="T65" s="18">
        <f>IF(A65="","",IF(K65="","Sem credencial",IF(L65="","Validade ausente",IF(L65&lt;TODAY(),"Vencida",IF(L65&lt;=TODAY()+'Parâmetros'!$B$3,"Vence em breve","Vigente")))))</f>
        <v/>
      </c>
      <c r="U65" s="18">
        <f>IF(COUNTA($A65:$N65)=0,"",IF(OR(A65="",B65="",C65="",D65="",E65="",F65="",G65="",I65="",M65=""),"Incompleto",IF(Q65&lt;&gt;"Válido","Revisar placa",IF(AND(M65="Ativo",R65&gt;1),"Placa ativa duplicada",IF(AND(M65="Ativo",S65&gt;'Parâmetros'!$B$2),"Acima do limite",IF(AND(K65="",L65&lt;&gt;""),"Credencial inconsistente",IF(AND(M65="Ativo",'Parâmetros'!$B$4="Sim",K65=""),"Credencial ausente",IF(AND(K65&lt;&gt;"",L65=""),"Validade ausente",IF(AND(M65="Ativo",L65&lt;&gt;"",L65&lt;TODAY()),"Credencial vencida","OK")))))))))</f>
        <v/>
      </c>
      <c r="V65" s="17">
        <f>IF(U65="","",IF(U65&lt;&gt;"OK","Corrigir: "&amp;U65,IF(AND(M65&lt;&gt;"Inativo",T65="Vencida"),"Revisar credencial",IF(AND(M65&lt;&gt;"Inativo",T65="Vence em breve"),"Revisar validade",IF(M65="Pendente","Concluir cadastro","Nenhuma")))))</f>
        <v/>
      </c>
    </row>
    <row r="66" ht="31" customHeight="1">
      <c r="A66" s="10" t="n"/>
      <c r="B66" s="11" t="n"/>
      <c r="C66" s="10" t="n"/>
      <c r="D66" s="10" t="n"/>
      <c r="E66" s="10" t="n"/>
      <c r="F66" s="12" t="n"/>
      <c r="G66" s="12" t="n"/>
      <c r="H66" s="10" t="n"/>
      <c r="I66" s="10" t="n"/>
      <c r="J66" s="13" t="n"/>
      <c r="K66" s="10" t="n"/>
      <c r="L66" s="11" t="n"/>
      <c r="M66" s="10" t="n"/>
      <c r="N66" s="12" t="n"/>
      <c r="O66" s="14">
        <f>IF(OR(C66="",D66=""),"",C66&amp;" - "&amp;D66)</f>
        <v/>
      </c>
      <c r="P66" s="15">
        <f>IF(E66="","",UPPER(SUBSTITUTE(SUBSTITUTE(E66,"-","")," ","")))</f>
        <v/>
      </c>
      <c r="Q66" s="15">
        <f>IF(P66="","",IF(LEN(P66)&lt;&gt;7,"Revisar",IF(AND(CODE(MID(P66,1,1))&gt;=65,CODE(MID(P66,1,1))&lt;=90,CODE(MID(P66,2,1))&gt;=65,CODE(MID(P66,2,1))&lt;=90,CODE(MID(P66,3,1))&gt;=65,CODE(MID(P66,3,1))&lt;=90,CODE(MID(P66,4,1))&gt;=48,CODE(MID(P66,4,1))&lt;=57,OR(AND(CODE(MID(P66,5,1))&gt;=48,CODE(MID(P66,5,1))&lt;=57,CODE(MID(P66,6,1))&gt;=48,CODE(MID(P66,6,1))&lt;=57,CODE(MID(P66,7,1))&gt;=48,CODE(MID(P66,7,1))&lt;=57),AND(CODE(MID(P66,5,1))&gt;=65,CODE(MID(P66,5,1))&lt;=90,CODE(MID(P66,6,1))&gt;=48,CODE(MID(P66,6,1))&lt;=57,CODE(MID(P66,7,1))&gt;=48,CODE(MID(P66,7,1))&lt;=57))),"Válido","Revisar")))</f>
        <v/>
      </c>
      <c r="R66" s="16">
        <f>IF(OR(P66="",M66=""),"",COUNTIFS($P$4:$P$203,P66,$M$4:$M$203,"Ativo"))</f>
        <v/>
      </c>
      <c r="S66" s="16">
        <f>IF(OR(O66="",M66=""),"",COUNTIFS($O$4:$O$203,O66,$M$4:$M$203,"Ativo"))</f>
        <v/>
      </c>
      <c r="T66" s="15">
        <f>IF(A66="","",IF(K66="","Sem credencial",IF(L66="","Validade ausente",IF(L66&lt;TODAY(),"Vencida",IF(L66&lt;=TODAY()+'Parâmetros'!$B$3,"Vence em breve","Vigente")))))</f>
        <v/>
      </c>
      <c r="U66" s="15">
        <f>IF(COUNTA($A66:$N66)=0,"",IF(OR(A66="",B66="",C66="",D66="",E66="",F66="",G66="",I66="",M66=""),"Incompleto",IF(Q66&lt;&gt;"Válido","Revisar placa",IF(AND(M66="Ativo",R66&gt;1),"Placa ativa duplicada",IF(AND(M66="Ativo",S66&gt;'Parâmetros'!$B$2),"Acima do limite",IF(AND(K66="",L66&lt;&gt;""),"Credencial inconsistente",IF(AND(M66="Ativo",'Parâmetros'!$B$4="Sim",K66=""),"Credencial ausente",IF(AND(K66&lt;&gt;"",L66=""),"Validade ausente",IF(AND(M66="Ativo",L66&lt;&gt;"",L66&lt;TODAY()),"Credencial vencida","OK")))))))))</f>
        <v/>
      </c>
      <c r="V66" s="14">
        <f>IF(U66="","",IF(U66&lt;&gt;"OK","Corrigir: "&amp;U66,IF(AND(M66&lt;&gt;"Inativo",T66="Vencida"),"Revisar credencial",IF(AND(M66&lt;&gt;"Inativo",T66="Vence em breve"),"Revisar validade",IF(M66="Pendente","Concluir cadastro","Nenhuma")))))</f>
        <v/>
      </c>
    </row>
    <row r="67" ht="31" customHeight="1">
      <c r="A67" s="10" t="n"/>
      <c r="B67" s="11" t="n"/>
      <c r="C67" s="10" t="n"/>
      <c r="D67" s="10" t="n"/>
      <c r="E67" s="10" t="n"/>
      <c r="F67" s="12" t="n"/>
      <c r="G67" s="12" t="n"/>
      <c r="H67" s="10" t="n"/>
      <c r="I67" s="10" t="n"/>
      <c r="J67" s="13" t="n"/>
      <c r="K67" s="10" t="n"/>
      <c r="L67" s="11" t="n"/>
      <c r="M67" s="10" t="n"/>
      <c r="N67" s="12" t="n"/>
      <c r="O67" s="17">
        <f>IF(OR(C67="",D67=""),"",C67&amp;" - "&amp;D67)</f>
        <v/>
      </c>
      <c r="P67" s="18">
        <f>IF(E67="","",UPPER(SUBSTITUTE(SUBSTITUTE(E67,"-","")," ","")))</f>
        <v/>
      </c>
      <c r="Q67" s="18">
        <f>IF(P67="","",IF(LEN(P67)&lt;&gt;7,"Revisar",IF(AND(CODE(MID(P67,1,1))&gt;=65,CODE(MID(P67,1,1))&lt;=90,CODE(MID(P67,2,1))&gt;=65,CODE(MID(P67,2,1))&lt;=90,CODE(MID(P67,3,1))&gt;=65,CODE(MID(P67,3,1))&lt;=90,CODE(MID(P67,4,1))&gt;=48,CODE(MID(P67,4,1))&lt;=57,OR(AND(CODE(MID(P67,5,1))&gt;=48,CODE(MID(P67,5,1))&lt;=57,CODE(MID(P67,6,1))&gt;=48,CODE(MID(P67,6,1))&lt;=57,CODE(MID(P67,7,1))&gt;=48,CODE(MID(P67,7,1))&lt;=57),AND(CODE(MID(P67,5,1))&gt;=65,CODE(MID(P67,5,1))&lt;=90,CODE(MID(P67,6,1))&gt;=48,CODE(MID(P67,6,1))&lt;=57,CODE(MID(P67,7,1))&gt;=48,CODE(MID(P67,7,1))&lt;=57))),"Válido","Revisar")))</f>
        <v/>
      </c>
      <c r="R67" s="19">
        <f>IF(OR(P67="",M67=""),"",COUNTIFS($P$4:$P$203,P67,$M$4:$M$203,"Ativo"))</f>
        <v/>
      </c>
      <c r="S67" s="19">
        <f>IF(OR(O67="",M67=""),"",COUNTIFS($O$4:$O$203,O67,$M$4:$M$203,"Ativo"))</f>
        <v/>
      </c>
      <c r="T67" s="18">
        <f>IF(A67="","",IF(K67="","Sem credencial",IF(L67="","Validade ausente",IF(L67&lt;TODAY(),"Vencida",IF(L67&lt;=TODAY()+'Parâmetros'!$B$3,"Vence em breve","Vigente")))))</f>
        <v/>
      </c>
      <c r="U67" s="18">
        <f>IF(COUNTA($A67:$N67)=0,"",IF(OR(A67="",B67="",C67="",D67="",E67="",F67="",G67="",I67="",M67=""),"Incompleto",IF(Q67&lt;&gt;"Válido","Revisar placa",IF(AND(M67="Ativo",R67&gt;1),"Placa ativa duplicada",IF(AND(M67="Ativo",S67&gt;'Parâmetros'!$B$2),"Acima do limite",IF(AND(K67="",L67&lt;&gt;""),"Credencial inconsistente",IF(AND(M67="Ativo",'Parâmetros'!$B$4="Sim",K67=""),"Credencial ausente",IF(AND(K67&lt;&gt;"",L67=""),"Validade ausente",IF(AND(M67="Ativo",L67&lt;&gt;"",L67&lt;TODAY()),"Credencial vencida","OK")))))))))</f>
        <v/>
      </c>
      <c r="V67" s="17">
        <f>IF(U67="","",IF(U67&lt;&gt;"OK","Corrigir: "&amp;U67,IF(AND(M67&lt;&gt;"Inativo",T67="Vencida"),"Revisar credencial",IF(AND(M67&lt;&gt;"Inativo",T67="Vence em breve"),"Revisar validade",IF(M67="Pendente","Concluir cadastro","Nenhuma")))))</f>
        <v/>
      </c>
    </row>
    <row r="68" ht="31" customHeight="1">
      <c r="A68" s="10" t="n"/>
      <c r="B68" s="11" t="n"/>
      <c r="C68" s="10" t="n"/>
      <c r="D68" s="10" t="n"/>
      <c r="E68" s="10" t="n"/>
      <c r="F68" s="12" t="n"/>
      <c r="G68" s="12" t="n"/>
      <c r="H68" s="10" t="n"/>
      <c r="I68" s="10" t="n"/>
      <c r="J68" s="13" t="n"/>
      <c r="K68" s="10" t="n"/>
      <c r="L68" s="11" t="n"/>
      <c r="M68" s="10" t="n"/>
      <c r="N68" s="12" t="n"/>
      <c r="O68" s="14">
        <f>IF(OR(C68="",D68=""),"",C68&amp;" - "&amp;D68)</f>
        <v/>
      </c>
      <c r="P68" s="15">
        <f>IF(E68="","",UPPER(SUBSTITUTE(SUBSTITUTE(E68,"-","")," ","")))</f>
        <v/>
      </c>
      <c r="Q68" s="15">
        <f>IF(P68="","",IF(LEN(P68)&lt;&gt;7,"Revisar",IF(AND(CODE(MID(P68,1,1))&gt;=65,CODE(MID(P68,1,1))&lt;=90,CODE(MID(P68,2,1))&gt;=65,CODE(MID(P68,2,1))&lt;=90,CODE(MID(P68,3,1))&gt;=65,CODE(MID(P68,3,1))&lt;=90,CODE(MID(P68,4,1))&gt;=48,CODE(MID(P68,4,1))&lt;=57,OR(AND(CODE(MID(P68,5,1))&gt;=48,CODE(MID(P68,5,1))&lt;=57,CODE(MID(P68,6,1))&gt;=48,CODE(MID(P68,6,1))&lt;=57,CODE(MID(P68,7,1))&gt;=48,CODE(MID(P68,7,1))&lt;=57),AND(CODE(MID(P68,5,1))&gt;=65,CODE(MID(P68,5,1))&lt;=90,CODE(MID(P68,6,1))&gt;=48,CODE(MID(P68,6,1))&lt;=57,CODE(MID(P68,7,1))&gt;=48,CODE(MID(P68,7,1))&lt;=57))),"Válido","Revisar")))</f>
        <v/>
      </c>
      <c r="R68" s="16">
        <f>IF(OR(P68="",M68=""),"",COUNTIFS($P$4:$P$203,P68,$M$4:$M$203,"Ativo"))</f>
        <v/>
      </c>
      <c r="S68" s="16">
        <f>IF(OR(O68="",M68=""),"",COUNTIFS($O$4:$O$203,O68,$M$4:$M$203,"Ativo"))</f>
        <v/>
      </c>
      <c r="T68" s="15">
        <f>IF(A68="","",IF(K68="","Sem credencial",IF(L68="","Validade ausente",IF(L68&lt;TODAY(),"Vencida",IF(L68&lt;=TODAY()+'Parâmetros'!$B$3,"Vence em breve","Vigente")))))</f>
        <v/>
      </c>
      <c r="U68" s="15">
        <f>IF(COUNTA($A68:$N68)=0,"",IF(OR(A68="",B68="",C68="",D68="",E68="",F68="",G68="",I68="",M68=""),"Incompleto",IF(Q68&lt;&gt;"Válido","Revisar placa",IF(AND(M68="Ativo",R68&gt;1),"Placa ativa duplicada",IF(AND(M68="Ativo",S68&gt;'Parâmetros'!$B$2),"Acima do limite",IF(AND(K68="",L68&lt;&gt;""),"Credencial inconsistente",IF(AND(M68="Ativo",'Parâmetros'!$B$4="Sim",K68=""),"Credencial ausente",IF(AND(K68&lt;&gt;"",L68=""),"Validade ausente",IF(AND(M68="Ativo",L68&lt;&gt;"",L68&lt;TODAY()),"Credencial vencida","OK")))))))))</f>
        <v/>
      </c>
      <c r="V68" s="14">
        <f>IF(U68="","",IF(U68&lt;&gt;"OK","Corrigir: "&amp;U68,IF(AND(M68&lt;&gt;"Inativo",T68="Vencida"),"Revisar credencial",IF(AND(M68&lt;&gt;"Inativo",T68="Vence em breve"),"Revisar validade",IF(M68="Pendente","Concluir cadastro","Nenhuma")))))</f>
        <v/>
      </c>
    </row>
    <row r="69" ht="31" customHeight="1">
      <c r="A69" s="10" t="n"/>
      <c r="B69" s="11" t="n"/>
      <c r="C69" s="10" t="n"/>
      <c r="D69" s="10" t="n"/>
      <c r="E69" s="10" t="n"/>
      <c r="F69" s="12" t="n"/>
      <c r="G69" s="12" t="n"/>
      <c r="H69" s="10" t="n"/>
      <c r="I69" s="10" t="n"/>
      <c r="J69" s="13" t="n"/>
      <c r="K69" s="10" t="n"/>
      <c r="L69" s="11" t="n"/>
      <c r="M69" s="10" t="n"/>
      <c r="N69" s="12" t="n"/>
      <c r="O69" s="17">
        <f>IF(OR(C69="",D69=""),"",C69&amp;" - "&amp;D69)</f>
        <v/>
      </c>
      <c r="P69" s="18">
        <f>IF(E69="","",UPPER(SUBSTITUTE(SUBSTITUTE(E69,"-","")," ","")))</f>
        <v/>
      </c>
      <c r="Q69" s="18">
        <f>IF(P69="","",IF(LEN(P69)&lt;&gt;7,"Revisar",IF(AND(CODE(MID(P69,1,1))&gt;=65,CODE(MID(P69,1,1))&lt;=90,CODE(MID(P69,2,1))&gt;=65,CODE(MID(P69,2,1))&lt;=90,CODE(MID(P69,3,1))&gt;=65,CODE(MID(P69,3,1))&lt;=90,CODE(MID(P69,4,1))&gt;=48,CODE(MID(P69,4,1))&lt;=57,OR(AND(CODE(MID(P69,5,1))&gt;=48,CODE(MID(P69,5,1))&lt;=57,CODE(MID(P69,6,1))&gt;=48,CODE(MID(P69,6,1))&lt;=57,CODE(MID(P69,7,1))&gt;=48,CODE(MID(P69,7,1))&lt;=57),AND(CODE(MID(P69,5,1))&gt;=65,CODE(MID(P69,5,1))&lt;=90,CODE(MID(P69,6,1))&gt;=48,CODE(MID(P69,6,1))&lt;=57,CODE(MID(P69,7,1))&gt;=48,CODE(MID(P69,7,1))&lt;=57))),"Válido","Revisar")))</f>
        <v/>
      </c>
      <c r="R69" s="19">
        <f>IF(OR(P69="",M69=""),"",COUNTIFS($P$4:$P$203,P69,$M$4:$M$203,"Ativo"))</f>
        <v/>
      </c>
      <c r="S69" s="19">
        <f>IF(OR(O69="",M69=""),"",COUNTIFS($O$4:$O$203,O69,$M$4:$M$203,"Ativo"))</f>
        <v/>
      </c>
      <c r="T69" s="18">
        <f>IF(A69="","",IF(K69="","Sem credencial",IF(L69="","Validade ausente",IF(L69&lt;TODAY(),"Vencida",IF(L69&lt;=TODAY()+'Parâmetros'!$B$3,"Vence em breve","Vigente")))))</f>
        <v/>
      </c>
      <c r="U69" s="18">
        <f>IF(COUNTA($A69:$N69)=0,"",IF(OR(A69="",B69="",C69="",D69="",E69="",F69="",G69="",I69="",M69=""),"Incompleto",IF(Q69&lt;&gt;"Válido","Revisar placa",IF(AND(M69="Ativo",R69&gt;1),"Placa ativa duplicada",IF(AND(M69="Ativo",S69&gt;'Parâmetros'!$B$2),"Acima do limite",IF(AND(K69="",L69&lt;&gt;""),"Credencial inconsistente",IF(AND(M69="Ativo",'Parâmetros'!$B$4="Sim",K69=""),"Credencial ausente",IF(AND(K69&lt;&gt;"",L69=""),"Validade ausente",IF(AND(M69="Ativo",L69&lt;&gt;"",L69&lt;TODAY()),"Credencial vencida","OK")))))))))</f>
        <v/>
      </c>
      <c r="V69" s="17">
        <f>IF(U69="","",IF(U69&lt;&gt;"OK","Corrigir: "&amp;U69,IF(AND(M69&lt;&gt;"Inativo",T69="Vencida"),"Revisar credencial",IF(AND(M69&lt;&gt;"Inativo",T69="Vence em breve"),"Revisar validade",IF(M69="Pendente","Concluir cadastro","Nenhuma")))))</f>
        <v/>
      </c>
    </row>
    <row r="70" ht="31" customHeight="1">
      <c r="A70" s="10" t="n"/>
      <c r="B70" s="11" t="n"/>
      <c r="C70" s="10" t="n"/>
      <c r="D70" s="10" t="n"/>
      <c r="E70" s="10" t="n"/>
      <c r="F70" s="12" t="n"/>
      <c r="G70" s="12" t="n"/>
      <c r="H70" s="10" t="n"/>
      <c r="I70" s="10" t="n"/>
      <c r="J70" s="13" t="n"/>
      <c r="K70" s="10" t="n"/>
      <c r="L70" s="11" t="n"/>
      <c r="M70" s="10" t="n"/>
      <c r="N70" s="12" t="n"/>
      <c r="O70" s="14">
        <f>IF(OR(C70="",D70=""),"",C70&amp;" - "&amp;D70)</f>
        <v/>
      </c>
      <c r="P70" s="15">
        <f>IF(E70="","",UPPER(SUBSTITUTE(SUBSTITUTE(E70,"-","")," ","")))</f>
        <v/>
      </c>
      <c r="Q70" s="15">
        <f>IF(P70="","",IF(LEN(P70)&lt;&gt;7,"Revisar",IF(AND(CODE(MID(P70,1,1))&gt;=65,CODE(MID(P70,1,1))&lt;=90,CODE(MID(P70,2,1))&gt;=65,CODE(MID(P70,2,1))&lt;=90,CODE(MID(P70,3,1))&gt;=65,CODE(MID(P70,3,1))&lt;=90,CODE(MID(P70,4,1))&gt;=48,CODE(MID(P70,4,1))&lt;=57,OR(AND(CODE(MID(P70,5,1))&gt;=48,CODE(MID(P70,5,1))&lt;=57,CODE(MID(P70,6,1))&gt;=48,CODE(MID(P70,6,1))&lt;=57,CODE(MID(P70,7,1))&gt;=48,CODE(MID(P70,7,1))&lt;=57),AND(CODE(MID(P70,5,1))&gt;=65,CODE(MID(P70,5,1))&lt;=90,CODE(MID(P70,6,1))&gt;=48,CODE(MID(P70,6,1))&lt;=57,CODE(MID(P70,7,1))&gt;=48,CODE(MID(P70,7,1))&lt;=57))),"Válido","Revisar")))</f>
        <v/>
      </c>
      <c r="R70" s="16">
        <f>IF(OR(P70="",M70=""),"",COUNTIFS($P$4:$P$203,P70,$M$4:$M$203,"Ativo"))</f>
        <v/>
      </c>
      <c r="S70" s="16">
        <f>IF(OR(O70="",M70=""),"",COUNTIFS($O$4:$O$203,O70,$M$4:$M$203,"Ativo"))</f>
        <v/>
      </c>
      <c r="T70" s="15">
        <f>IF(A70="","",IF(K70="","Sem credencial",IF(L70="","Validade ausente",IF(L70&lt;TODAY(),"Vencida",IF(L70&lt;=TODAY()+'Parâmetros'!$B$3,"Vence em breve","Vigente")))))</f>
        <v/>
      </c>
      <c r="U70" s="15">
        <f>IF(COUNTA($A70:$N70)=0,"",IF(OR(A70="",B70="",C70="",D70="",E70="",F70="",G70="",I70="",M70=""),"Incompleto",IF(Q70&lt;&gt;"Válido","Revisar placa",IF(AND(M70="Ativo",R70&gt;1),"Placa ativa duplicada",IF(AND(M70="Ativo",S70&gt;'Parâmetros'!$B$2),"Acima do limite",IF(AND(K70="",L70&lt;&gt;""),"Credencial inconsistente",IF(AND(M70="Ativo",'Parâmetros'!$B$4="Sim",K70=""),"Credencial ausente",IF(AND(K70&lt;&gt;"",L70=""),"Validade ausente",IF(AND(M70="Ativo",L70&lt;&gt;"",L70&lt;TODAY()),"Credencial vencida","OK")))))))))</f>
        <v/>
      </c>
      <c r="V70" s="14">
        <f>IF(U70="","",IF(U70&lt;&gt;"OK","Corrigir: "&amp;U70,IF(AND(M70&lt;&gt;"Inativo",T70="Vencida"),"Revisar credencial",IF(AND(M70&lt;&gt;"Inativo",T70="Vence em breve"),"Revisar validade",IF(M70="Pendente","Concluir cadastro","Nenhuma")))))</f>
        <v/>
      </c>
    </row>
    <row r="71" ht="31" customHeight="1">
      <c r="A71" s="10" t="n"/>
      <c r="B71" s="11" t="n"/>
      <c r="C71" s="10" t="n"/>
      <c r="D71" s="10" t="n"/>
      <c r="E71" s="10" t="n"/>
      <c r="F71" s="12" t="n"/>
      <c r="G71" s="12" t="n"/>
      <c r="H71" s="10" t="n"/>
      <c r="I71" s="10" t="n"/>
      <c r="J71" s="13" t="n"/>
      <c r="K71" s="10" t="n"/>
      <c r="L71" s="11" t="n"/>
      <c r="M71" s="10" t="n"/>
      <c r="N71" s="12" t="n"/>
      <c r="O71" s="17">
        <f>IF(OR(C71="",D71=""),"",C71&amp;" - "&amp;D71)</f>
        <v/>
      </c>
      <c r="P71" s="18">
        <f>IF(E71="","",UPPER(SUBSTITUTE(SUBSTITUTE(E71,"-","")," ","")))</f>
        <v/>
      </c>
      <c r="Q71" s="18">
        <f>IF(P71="","",IF(LEN(P71)&lt;&gt;7,"Revisar",IF(AND(CODE(MID(P71,1,1))&gt;=65,CODE(MID(P71,1,1))&lt;=90,CODE(MID(P71,2,1))&gt;=65,CODE(MID(P71,2,1))&lt;=90,CODE(MID(P71,3,1))&gt;=65,CODE(MID(P71,3,1))&lt;=90,CODE(MID(P71,4,1))&gt;=48,CODE(MID(P71,4,1))&lt;=57,OR(AND(CODE(MID(P71,5,1))&gt;=48,CODE(MID(P71,5,1))&lt;=57,CODE(MID(P71,6,1))&gt;=48,CODE(MID(P71,6,1))&lt;=57,CODE(MID(P71,7,1))&gt;=48,CODE(MID(P71,7,1))&lt;=57),AND(CODE(MID(P71,5,1))&gt;=65,CODE(MID(P71,5,1))&lt;=90,CODE(MID(P71,6,1))&gt;=48,CODE(MID(P71,6,1))&lt;=57,CODE(MID(P71,7,1))&gt;=48,CODE(MID(P71,7,1))&lt;=57))),"Válido","Revisar")))</f>
        <v/>
      </c>
      <c r="R71" s="19">
        <f>IF(OR(P71="",M71=""),"",COUNTIFS($P$4:$P$203,P71,$M$4:$M$203,"Ativo"))</f>
        <v/>
      </c>
      <c r="S71" s="19">
        <f>IF(OR(O71="",M71=""),"",COUNTIFS($O$4:$O$203,O71,$M$4:$M$203,"Ativo"))</f>
        <v/>
      </c>
      <c r="T71" s="18">
        <f>IF(A71="","",IF(K71="","Sem credencial",IF(L71="","Validade ausente",IF(L71&lt;TODAY(),"Vencida",IF(L71&lt;=TODAY()+'Parâmetros'!$B$3,"Vence em breve","Vigente")))))</f>
        <v/>
      </c>
      <c r="U71" s="18">
        <f>IF(COUNTA($A71:$N71)=0,"",IF(OR(A71="",B71="",C71="",D71="",E71="",F71="",G71="",I71="",M71=""),"Incompleto",IF(Q71&lt;&gt;"Válido","Revisar placa",IF(AND(M71="Ativo",R71&gt;1),"Placa ativa duplicada",IF(AND(M71="Ativo",S71&gt;'Parâmetros'!$B$2),"Acima do limite",IF(AND(K71="",L71&lt;&gt;""),"Credencial inconsistente",IF(AND(M71="Ativo",'Parâmetros'!$B$4="Sim",K71=""),"Credencial ausente",IF(AND(K71&lt;&gt;"",L71=""),"Validade ausente",IF(AND(M71="Ativo",L71&lt;&gt;"",L71&lt;TODAY()),"Credencial vencida","OK")))))))))</f>
        <v/>
      </c>
      <c r="V71" s="17">
        <f>IF(U71="","",IF(U71&lt;&gt;"OK","Corrigir: "&amp;U71,IF(AND(M71&lt;&gt;"Inativo",T71="Vencida"),"Revisar credencial",IF(AND(M71&lt;&gt;"Inativo",T71="Vence em breve"),"Revisar validade",IF(M71="Pendente","Concluir cadastro","Nenhuma")))))</f>
        <v/>
      </c>
    </row>
    <row r="72" ht="31" customHeight="1">
      <c r="A72" s="10" t="n"/>
      <c r="B72" s="11" t="n"/>
      <c r="C72" s="10" t="n"/>
      <c r="D72" s="10" t="n"/>
      <c r="E72" s="10" t="n"/>
      <c r="F72" s="12" t="n"/>
      <c r="G72" s="12" t="n"/>
      <c r="H72" s="10" t="n"/>
      <c r="I72" s="10" t="n"/>
      <c r="J72" s="13" t="n"/>
      <c r="K72" s="10" t="n"/>
      <c r="L72" s="11" t="n"/>
      <c r="M72" s="10" t="n"/>
      <c r="N72" s="12" t="n"/>
      <c r="O72" s="14">
        <f>IF(OR(C72="",D72=""),"",C72&amp;" - "&amp;D72)</f>
        <v/>
      </c>
      <c r="P72" s="15">
        <f>IF(E72="","",UPPER(SUBSTITUTE(SUBSTITUTE(E72,"-","")," ","")))</f>
        <v/>
      </c>
      <c r="Q72" s="15">
        <f>IF(P72="","",IF(LEN(P72)&lt;&gt;7,"Revisar",IF(AND(CODE(MID(P72,1,1))&gt;=65,CODE(MID(P72,1,1))&lt;=90,CODE(MID(P72,2,1))&gt;=65,CODE(MID(P72,2,1))&lt;=90,CODE(MID(P72,3,1))&gt;=65,CODE(MID(P72,3,1))&lt;=90,CODE(MID(P72,4,1))&gt;=48,CODE(MID(P72,4,1))&lt;=57,OR(AND(CODE(MID(P72,5,1))&gt;=48,CODE(MID(P72,5,1))&lt;=57,CODE(MID(P72,6,1))&gt;=48,CODE(MID(P72,6,1))&lt;=57,CODE(MID(P72,7,1))&gt;=48,CODE(MID(P72,7,1))&lt;=57),AND(CODE(MID(P72,5,1))&gt;=65,CODE(MID(P72,5,1))&lt;=90,CODE(MID(P72,6,1))&gt;=48,CODE(MID(P72,6,1))&lt;=57,CODE(MID(P72,7,1))&gt;=48,CODE(MID(P72,7,1))&lt;=57))),"Válido","Revisar")))</f>
        <v/>
      </c>
      <c r="R72" s="16">
        <f>IF(OR(P72="",M72=""),"",COUNTIFS($P$4:$P$203,P72,$M$4:$M$203,"Ativo"))</f>
        <v/>
      </c>
      <c r="S72" s="16">
        <f>IF(OR(O72="",M72=""),"",COUNTIFS($O$4:$O$203,O72,$M$4:$M$203,"Ativo"))</f>
        <v/>
      </c>
      <c r="T72" s="15">
        <f>IF(A72="","",IF(K72="","Sem credencial",IF(L72="","Validade ausente",IF(L72&lt;TODAY(),"Vencida",IF(L72&lt;=TODAY()+'Parâmetros'!$B$3,"Vence em breve","Vigente")))))</f>
        <v/>
      </c>
      <c r="U72" s="15">
        <f>IF(COUNTA($A72:$N72)=0,"",IF(OR(A72="",B72="",C72="",D72="",E72="",F72="",G72="",I72="",M72=""),"Incompleto",IF(Q72&lt;&gt;"Válido","Revisar placa",IF(AND(M72="Ativo",R72&gt;1),"Placa ativa duplicada",IF(AND(M72="Ativo",S72&gt;'Parâmetros'!$B$2),"Acima do limite",IF(AND(K72="",L72&lt;&gt;""),"Credencial inconsistente",IF(AND(M72="Ativo",'Parâmetros'!$B$4="Sim",K72=""),"Credencial ausente",IF(AND(K72&lt;&gt;"",L72=""),"Validade ausente",IF(AND(M72="Ativo",L72&lt;&gt;"",L72&lt;TODAY()),"Credencial vencida","OK")))))))))</f>
        <v/>
      </c>
      <c r="V72" s="14">
        <f>IF(U72="","",IF(U72&lt;&gt;"OK","Corrigir: "&amp;U72,IF(AND(M72&lt;&gt;"Inativo",T72="Vencida"),"Revisar credencial",IF(AND(M72&lt;&gt;"Inativo",T72="Vence em breve"),"Revisar validade",IF(M72="Pendente","Concluir cadastro","Nenhuma")))))</f>
        <v/>
      </c>
    </row>
    <row r="73" ht="31" customHeight="1">
      <c r="A73" s="10" t="n"/>
      <c r="B73" s="11" t="n"/>
      <c r="C73" s="10" t="n"/>
      <c r="D73" s="10" t="n"/>
      <c r="E73" s="10" t="n"/>
      <c r="F73" s="12" t="n"/>
      <c r="G73" s="12" t="n"/>
      <c r="H73" s="10" t="n"/>
      <c r="I73" s="10" t="n"/>
      <c r="J73" s="13" t="n"/>
      <c r="K73" s="10" t="n"/>
      <c r="L73" s="11" t="n"/>
      <c r="M73" s="10" t="n"/>
      <c r="N73" s="12" t="n"/>
      <c r="O73" s="17">
        <f>IF(OR(C73="",D73=""),"",C73&amp;" - "&amp;D73)</f>
        <v/>
      </c>
      <c r="P73" s="18">
        <f>IF(E73="","",UPPER(SUBSTITUTE(SUBSTITUTE(E73,"-","")," ","")))</f>
        <v/>
      </c>
      <c r="Q73" s="18">
        <f>IF(P73="","",IF(LEN(P73)&lt;&gt;7,"Revisar",IF(AND(CODE(MID(P73,1,1))&gt;=65,CODE(MID(P73,1,1))&lt;=90,CODE(MID(P73,2,1))&gt;=65,CODE(MID(P73,2,1))&lt;=90,CODE(MID(P73,3,1))&gt;=65,CODE(MID(P73,3,1))&lt;=90,CODE(MID(P73,4,1))&gt;=48,CODE(MID(P73,4,1))&lt;=57,OR(AND(CODE(MID(P73,5,1))&gt;=48,CODE(MID(P73,5,1))&lt;=57,CODE(MID(P73,6,1))&gt;=48,CODE(MID(P73,6,1))&lt;=57,CODE(MID(P73,7,1))&gt;=48,CODE(MID(P73,7,1))&lt;=57),AND(CODE(MID(P73,5,1))&gt;=65,CODE(MID(P73,5,1))&lt;=90,CODE(MID(P73,6,1))&gt;=48,CODE(MID(P73,6,1))&lt;=57,CODE(MID(P73,7,1))&gt;=48,CODE(MID(P73,7,1))&lt;=57))),"Válido","Revisar")))</f>
        <v/>
      </c>
      <c r="R73" s="19">
        <f>IF(OR(P73="",M73=""),"",COUNTIFS($P$4:$P$203,P73,$M$4:$M$203,"Ativo"))</f>
        <v/>
      </c>
      <c r="S73" s="19">
        <f>IF(OR(O73="",M73=""),"",COUNTIFS($O$4:$O$203,O73,$M$4:$M$203,"Ativo"))</f>
        <v/>
      </c>
      <c r="T73" s="18">
        <f>IF(A73="","",IF(K73="","Sem credencial",IF(L73="","Validade ausente",IF(L73&lt;TODAY(),"Vencida",IF(L73&lt;=TODAY()+'Parâmetros'!$B$3,"Vence em breve","Vigente")))))</f>
        <v/>
      </c>
      <c r="U73" s="18">
        <f>IF(COUNTA($A73:$N73)=0,"",IF(OR(A73="",B73="",C73="",D73="",E73="",F73="",G73="",I73="",M73=""),"Incompleto",IF(Q73&lt;&gt;"Válido","Revisar placa",IF(AND(M73="Ativo",R73&gt;1),"Placa ativa duplicada",IF(AND(M73="Ativo",S73&gt;'Parâmetros'!$B$2),"Acima do limite",IF(AND(K73="",L73&lt;&gt;""),"Credencial inconsistente",IF(AND(M73="Ativo",'Parâmetros'!$B$4="Sim",K73=""),"Credencial ausente",IF(AND(K73&lt;&gt;"",L73=""),"Validade ausente",IF(AND(M73="Ativo",L73&lt;&gt;"",L73&lt;TODAY()),"Credencial vencida","OK")))))))))</f>
        <v/>
      </c>
      <c r="V73" s="17">
        <f>IF(U73="","",IF(U73&lt;&gt;"OK","Corrigir: "&amp;U73,IF(AND(M73&lt;&gt;"Inativo",T73="Vencida"),"Revisar credencial",IF(AND(M73&lt;&gt;"Inativo",T73="Vence em breve"),"Revisar validade",IF(M73="Pendente","Concluir cadastro","Nenhuma")))))</f>
        <v/>
      </c>
    </row>
    <row r="74" ht="31" customHeight="1">
      <c r="A74" s="10" t="n"/>
      <c r="B74" s="11" t="n"/>
      <c r="C74" s="10" t="n"/>
      <c r="D74" s="10" t="n"/>
      <c r="E74" s="10" t="n"/>
      <c r="F74" s="12" t="n"/>
      <c r="G74" s="12" t="n"/>
      <c r="H74" s="10" t="n"/>
      <c r="I74" s="10" t="n"/>
      <c r="J74" s="13" t="n"/>
      <c r="K74" s="10" t="n"/>
      <c r="L74" s="11" t="n"/>
      <c r="M74" s="10" t="n"/>
      <c r="N74" s="12" t="n"/>
      <c r="O74" s="14">
        <f>IF(OR(C74="",D74=""),"",C74&amp;" - "&amp;D74)</f>
        <v/>
      </c>
      <c r="P74" s="15">
        <f>IF(E74="","",UPPER(SUBSTITUTE(SUBSTITUTE(E74,"-","")," ","")))</f>
        <v/>
      </c>
      <c r="Q74" s="15">
        <f>IF(P74="","",IF(LEN(P74)&lt;&gt;7,"Revisar",IF(AND(CODE(MID(P74,1,1))&gt;=65,CODE(MID(P74,1,1))&lt;=90,CODE(MID(P74,2,1))&gt;=65,CODE(MID(P74,2,1))&lt;=90,CODE(MID(P74,3,1))&gt;=65,CODE(MID(P74,3,1))&lt;=90,CODE(MID(P74,4,1))&gt;=48,CODE(MID(P74,4,1))&lt;=57,OR(AND(CODE(MID(P74,5,1))&gt;=48,CODE(MID(P74,5,1))&lt;=57,CODE(MID(P74,6,1))&gt;=48,CODE(MID(P74,6,1))&lt;=57,CODE(MID(P74,7,1))&gt;=48,CODE(MID(P74,7,1))&lt;=57),AND(CODE(MID(P74,5,1))&gt;=65,CODE(MID(P74,5,1))&lt;=90,CODE(MID(P74,6,1))&gt;=48,CODE(MID(P74,6,1))&lt;=57,CODE(MID(P74,7,1))&gt;=48,CODE(MID(P74,7,1))&lt;=57))),"Válido","Revisar")))</f>
        <v/>
      </c>
      <c r="R74" s="16">
        <f>IF(OR(P74="",M74=""),"",COUNTIFS($P$4:$P$203,P74,$M$4:$M$203,"Ativo"))</f>
        <v/>
      </c>
      <c r="S74" s="16">
        <f>IF(OR(O74="",M74=""),"",COUNTIFS($O$4:$O$203,O74,$M$4:$M$203,"Ativo"))</f>
        <v/>
      </c>
      <c r="T74" s="15">
        <f>IF(A74="","",IF(K74="","Sem credencial",IF(L74="","Validade ausente",IF(L74&lt;TODAY(),"Vencida",IF(L74&lt;=TODAY()+'Parâmetros'!$B$3,"Vence em breve","Vigente")))))</f>
        <v/>
      </c>
      <c r="U74" s="15">
        <f>IF(COUNTA($A74:$N74)=0,"",IF(OR(A74="",B74="",C74="",D74="",E74="",F74="",G74="",I74="",M74=""),"Incompleto",IF(Q74&lt;&gt;"Válido","Revisar placa",IF(AND(M74="Ativo",R74&gt;1),"Placa ativa duplicada",IF(AND(M74="Ativo",S74&gt;'Parâmetros'!$B$2),"Acima do limite",IF(AND(K74="",L74&lt;&gt;""),"Credencial inconsistente",IF(AND(M74="Ativo",'Parâmetros'!$B$4="Sim",K74=""),"Credencial ausente",IF(AND(K74&lt;&gt;"",L74=""),"Validade ausente",IF(AND(M74="Ativo",L74&lt;&gt;"",L74&lt;TODAY()),"Credencial vencida","OK")))))))))</f>
        <v/>
      </c>
      <c r="V74" s="14">
        <f>IF(U74="","",IF(U74&lt;&gt;"OK","Corrigir: "&amp;U74,IF(AND(M74&lt;&gt;"Inativo",T74="Vencida"),"Revisar credencial",IF(AND(M74&lt;&gt;"Inativo",T74="Vence em breve"),"Revisar validade",IF(M74="Pendente","Concluir cadastro","Nenhuma")))))</f>
        <v/>
      </c>
    </row>
    <row r="75" ht="31" customHeight="1">
      <c r="A75" s="10" t="n"/>
      <c r="B75" s="11" t="n"/>
      <c r="C75" s="10" t="n"/>
      <c r="D75" s="10" t="n"/>
      <c r="E75" s="10" t="n"/>
      <c r="F75" s="12" t="n"/>
      <c r="G75" s="12" t="n"/>
      <c r="H75" s="10" t="n"/>
      <c r="I75" s="10" t="n"/>
      <c r="J75" s="13" t="n"/>
      <c r="K75" s="10" t="n"/>
      <c r="L75" s="11" t="n"/>
      <c r="M75" s="10" t="n"/>
      <c r="N75" s="12" t="n"/>
      <c r="O75" s="17">
        <f>IF(OR(C75="",D75=""),"",C75&amp;" - "&amp;D75)</f>
        <v/>
      </c>
      <c r="P75" s="18">
        <f>IF(E75="","",UPPER(SUBSTITUTE(SUBSTITUTE(E75,"-","")," ","")))</f>
        <v/>
      </c>
      <c r="Q75" s="18">
        <f>IF(P75="","",IF(LEN(P75)&lt;&gt;7,"Revisar",IF(AND(CODE(MID(P75,1,1))&gt;=65,CODE(MID(P75,1,1))&lt;=90,CODE(MID(P75,2,1))&gt;=65,CODE(MID(P75,2,1))&lt;=90,CODE(MID(P75,3,1))&gt;=65,CODE(MID(P75,3,1))&lt;=90,CODE(MID(P75,4,1))&gt;=48,CODE(MID(P75,4,1))&lt;=57,OR(AND(CODE(MID(P75,5,1))&gt;=48,CODE(MID(P75,5,1))&lt;=57,CODE(MID(P75,6,1))&gt;=48,CODE(MID(P75,6,1))&lt;=57,CODE(MID(P75,7,1))&gt;=48,CODE(MID(P75,7,1))&lt;=57),AND(CODE(MID(P75,5,1))&gt;=65,CODE(MID(P75,5,1))&lt;=90,CODE(MID(P75,6,1))&gt;=48,CODE(MID(P75,6,1))&lt;=57,CODE(MID(P75,7,1))&gt;=48,CODE(MID(P75,7,1))&lt;=57))),"Válido","Revisar")))</f>
        <v/>
      </c>
      <c r="R75" s="19">
        <f>IF(OR(P75="",M75=""),"",COUNTIFS($P$4:$P$203,P75,$M$4:$M$203,"Ativo"))</f>
        <v/>
      </c>
      <c r="S75" s="19">
        <f>IF(OR(O75="",M75=""),"",COUNTIFS($O$4:$O$203,O75,$M$4:$M$203,"Ativo"))</f>
        <v/>
      </c>
      <c r="T75" s="18">
        <f>IF(A75="","",IF(K75="","Sem credencial",IF(L75="","Validade ausente",IF(L75&lt;TODAY(),"Vencida",IF(L75&lt;=TODAY()+'Parâmetros'!$B$3,"Vence em breve","Vigente")))))</f>
        <v/>
      </c>
      <c r="U75" s="18">
        <f>IF(COUNTA($A75:$N75)=0,"",IF(OR(A75="",B75="",C75="",D75="",E75="",F75="",G75="",I75="",M75=""),"Incompleto",IF(Q75&lt;&gt;"Válido","Revisar placa",IF(AND(M75="Ativo",R75&gt;1),"Placa ativa duplicada",IF(AND(M75="Ativo",S75&gt;'Parâmetros'!$B$2),"Acima do limite",IF(AND(K75="",L75&lt;&gt;""),"Credencial inconsistente",IF(AND(M75="Ativo",'Parâmetros'!$B$4="Sim",K75=""),"Credencial ausente",IF(AND(K75&lt;&gt;"",L75=""),"Validade ausente",IF(AND(M75="Ativo",L75&lt;&gt;"",L75&lt;TODAY()),"Credencial vencida","OK")))))))))</f>
        <v/>
      </c>
      <c r="V75" s="17">
        <f>IF(U75="","",IF(U75&lt;&gt;"OK","Corrigir: "&amp;U75,IF(AND(M75&lt;&gt;"Inativo",T75="Vencida"),"Revisar credencial",IF(AND(M75&lt;&gt;"Inativo",T75="Vence em breve"),"Revisar validade",IF(M75="Pendente","Concluir cadastro","Nenhuma")))))</f>
        <v/>
      </c>
    </row>
    <row r="76" ht="31" customHeight="1">
      <c r="A76" s="10" t="n"/>
      <c r="B76" s="11" t="n"/>
      <c r="C76" s="10" t="n"/>
      <c r="D76" s="10" t="n"/>
      <c r="E76" s="10" t="n"/>
      <c r="F76" s="12" t="n"/>
      <c r="G76" s="12" t="n"/>
      <c r="H76" s="10" t="n"/>
      <c r="I76" s="10" t="n"/>
      <c r="J76" s="13" t="n"/>
      <c r="K76" s="10" t="n"/>
      <c r="L76" s="11" t="n"/>
      <c r="M76" s="10" t="n"/>
      <c r="N76" s="12" t="n"/>
      <c r="O76" s="14">
        <f>IF(OR(C76="",D76=""),"",C76&amp;" - "&amp;D76)</f>
        <v/>
      </c>
      <c r="P76" s="15">
        <f>IF(E76="","",UPPER(SUBSTITUTE(SUBSTITUTE(E76,"-","")," ","")))</f>
        <v/>
      </c>
      <c r="Q76" s="15">
        <f>IF(P76="","",IF(LEN(P76)&lt;&gt;7,"Revisar",IF(AND(CODE(MID(P76,1,1))&gt;=65,CODE(MID(P76,1,1))&lt;=90,CODE(MID(P76,2,1))&gt;=65,CODE(MID(P76,2,1))&lt;=90,CODE(MID(P76,3,1))&gt;=65,CODE(MID(P76,3,1))&lt;=90,CODE(MID(P76,4,1))&gt;=48,CODE(MID(P76,4,1))&lt;=57,OR(AND(CODE(MID(P76,5,1))&gt;=48,CODE(MID(P76,5,1))&lt;=57,CODE(MID(P76,6,1))&gt;=48,CODE(MID(P76,6,1))&lt;=57,CODE(MID(P76,7,1))&gt;=48,CODE(MID(P76,7,1))&lt;=57),AND(CODE(MID(P76,5,1))&gt;=65,CODE(MID(P76,5,1))&lt;=90,CODE(MID(P76,6,1))&gt;=48,CODE(MID(P76,6,1))&lt;=57,CODE(MID(P76,7,1))&gt;=48,CODE(MID(P76,7,1))&lt;=57))),"Válido","Revisar")))</f>
        <v/>
      </c>
      <c r="R76" s="16">
        <f>IF(OR(P76="",M76=""),"",COUNTIFS($P$4:$P$203,P76,$M$4:$M$203,"Ativo"))</f>
        <v/>
      </c>
      <c r="S76" s="16">
        <f>IF(OR(O76="",M76=""),"",COUNTIFS($O$4:$O$203,O76,$M$4:$M$203,"Ativo"))</f>
        <v/>
      </c>
      <c r="T76" s="15">
        <f>IF(A76="","",IF(K76="","Sem credencial",IF(L76="","Validade ausente",IF(L76&lt;TODAY(),"Vencida",IF(L76&lt;=TODAY()+'Parâmetros'!$B$3,"Vence em breve","Vigente")))))</f>
        <v/>
      </c>
      <c r="U76" s="15">
        <f>IF(COUNTA($A76:$N76)=0,"",IF(OR(A76="",B76="",C76="",D76="",E76="",F76="",G76="",I76="",M76=""),"Incompleto",IF(Q76&lt;&gt;"Válido","Revisar placa",IF(AND(M76="Ativo",R76&gt;1),"Placa ativa duplicada",IF(AND(M76="Ativo",S76&gt;'Parâmetros'!$B$2),"Acima do limite",IF(AND(K76="",L76&lt;&gt;""),"Credencial inconsistente",IF(AND(M76="Ativo",'Parâmetros'!$B$4="Sim",K76=""),"Credencial ausente",IF(AND(K76&lt;&gt;"",L76=""),"Validade ausente",IF(AND(M76="Ativo",L76&lt;&gt;"",L76&lt;TODAY()),"Credencial vencida","OK")))))))))</f>
        <v/>
      </c>
      <c r="V76" s="14">
        <f>IF(U76="","",IF(U76&lt;&gt;"OK","Corrigir: "&amp;U76,IF(AND(M76&lt;&gt;"Inativo",T76="Vencida"),"Revisar credencial",IF(AND(M76&lt;&gt;"Inativo",T76="Vence em breve"),"Revisar validade",IF(M76="Pendente","Concluir cadastro","Nenhuma")))))</f>
        <v/>
      </c>
    </row>
    <row r="77" ht="31" customHeight="1">
      <c r="A77" s="10" t="n"/>
      <c r="B77" s="11" t="n"/>
      <c r="C77" s="10" t="n"/>
      <c r="D77" s="10" t="n"/>
      <c r="E77" s="10" t="n"/>
      <c r="F77" s="12" t="n"/>
      <c r="G77" s="12" t="n"/>
      <c r="H77" s="10" t="n"/>
      <c r="I77" s="10" t="n"/>
      <c r="J77" s="13" t="n"/>
      <c r="K77" s="10" t="n"/>
      <c r="L77" s="11" t="n"/>
      <c r="M77" s="10" t="n"/>
      <c r="N77" s="12" t="n"/>
      <c r="O77" s="17">
        <f>IF(OR(C77="",D77=""),"",C77&amp;" - "&amp;D77)</f>
        <v/>
      </c>
      <c r="P77" s="18">
        <f>IF(E77="","",UPPER(SUBSTITUTE(SUBSTITUTE(E77,"-","")," ","")))</f>
        <v/>
      </c>
      <c r="Q77" s="18">
        <f>IF(P77="","",IF(LEN(P77)&lt;&gt;7,"Revisar",IF(AND(CODE(MID(P77,1,1))&gt;=65,CODE(MID(P77,1,1))&lt;=90,CODE(MID(P77,2,1))&gt;=65,CODE(MID(P77,2,1))&lt;=90,CODE(MID(P77,3,1))&gt;=65,CODE(MID(P77,3,1))&lt;=90,CODE(MID(P77,4,1))&gt;=48,CODE(MID(P77,4,1))&lt;=57,OR(AND(CODE(MID(P77,5,1))&gt;=48,CODE(MID(P77,5,1))&lt;=57,CODE(MID(P77,6,1))&gt;=48,CODE(MID(P77,6,1))&lt;=57,CODE(MID(P77,7,1))&gt;=48,CODE(MID(P77,7,1))&lt;=57),AND(CODE(MID(P77,5,1))&gt;=65,CODE(MID(P77,5,1))&lt;=90,CODE(MID(P77,6,1))&gt;=48,CODE(MID(P77,6,1))&lt;=57,CODE(MID(P77,7,1))&gt;=48,CODE(MID(P77,7,1))&lt;=57))),"Válido","Revisar")))</f>
        <v/>
      </c>
      <c r="R77" s="19">
        <f>IF(OR(P77="",M77=""),"",COUNTIFS($P$4:$P$203,P77,$M$4:$M$203,"Ativo"))</f>
        <v/>
      </c>
      <c r="S77" s="19">
        <f>IF(OR(O77="",M77=""),"",COUNTIFS($O$4:$O$203,O77,$M$4:$M$203,"Ativo"))</f>
        <v/>
      </c>
      <c r="T77" s="18">
        <f>IF(A77="","",IF(K77="","Sem credencial",IF(L77="","Validade ausente",IF(L77&lt;TODAY(),"Vencida",IF(L77&lt;=TODAY()+'Parâmetros'!$B$3,"Vence em breve","Vigente")))))</f>
        <v/>
      </c>
      <c r="U77" s="18">
        <f>IF(COUNTA($A77:$N77)=0,"",IF(OR(A77="",B77="",C77="",D77="",E77="",F77="",G77="",I77="",M77=""),"Incompleto",IF(Q77&lt;&gt;"Válido","Revisar placa",IF(AND(M77="Ativo",R77&gt;1),"Placa ativa duplicada",IF(AND(M77="Ativo",S77&gt;'Parâmetros'!$B$2),"Acima do limite",IF(AND(K77="",L77&lt;&gt;""),"Credencial inconsistente",IF(AND(M77="Ativo",'Parâmetros'!$B$4="Sim",K77=""),"Credencial ausente",IF(AND(K77&lt;&gt;"",L77=""),"Validade ausente",IF(AND(M77="Ativo",L77&lt;&gt;"",L77&lt;TODAY()),"Credencial vencida","OK")))))))))</f>
        <v/>
      </c>
      <c r="V77" s="17">
        <f>IF(U77="","",IF(U77&lt;&gt;"OK","Corrigir: "&amp;U77,IF(AND(M77&lt;&gt;"Inativo",T77="Vencida"),"Revisar credencial",IF(AND(M77&lt;&gt;"Inativo",T77="Vence em breve"),"Revisar validade",IF(M77="Pendente","Concluir cadastro","Nenhuma")))))</f>
        <v/>
      </c>
    </row>
    <row r="78" ht="31" customHeight="1">
      <c r="A78" s="10" t="n"/>
      <c r="B78" s="11" t="n"/>
      <c r="C78" s="10" t="n"/>
      <c r="D78" s="10" t="n"/>
      <c r="E78" s="10" t="n"/>
      <c r="F78" s="12" t="n"/>
      <c r="G78" s="12" t="n"/>
      <c r="H78" s="10" t="n"/>
      <c r="I78" s="10" t="n"/>
      <c r="J78" s="13" t="n"/>
      <c r="K78" s="10" t="n"/>
      <c r="L78" s="11" t="n"/>
      <c r="M78" s="10" t="n"/>
      <c r="N78" s="12" t="n"/>
      <c r="O78" s="14">
        <f>IF(OR(C78="",D78=""),"",C78&amp;" - "&amp;D78)</f>
        <v/>
      </c>
      <c r="P78" s="15">
        <f>IF(E78="","",UPPER(SUBSTITUTE(SUBSTITUTE(E78,"-","")," ","")))</f>
        <v/>
      </c>
      <c r="Q78" s="15">
        <f>IF(P78="","",IF(LEN(P78)&lt;&gt;7,"Revisar",IF(AND(CODE(MID(P78,1,1))&gt;=65,CODE(MID(P78,1,1))&lt;=90,CODE(MID(P78,2,1))&gt;=65,CODE(MID(P78,2,1))&lt;=90,CODE(MID(P78,3,1))&gt;=65,CODE(MID(P78,3,1))&lt;=90,CODE(MID(P78,4,1))&gt;=48,CODE(MID(P78,4,1))&lt;=57,OR(AND(CODE(MID(P78,5,1))&gt;=48,CODE(MID(P78,5,1))&lt;=57,CODE(MID(P78,6,1))&gt;=48,CODE(MID(P78,6,1))&lt;=57,CODE(MID(P78,7,1))&gt;=48,CODE(MID(P78,7,1))&lt;=57),AND(CODE(MID(P78,5,1))&gt;=65,CODE(MID(P78,5,1))&lt;=90,CODE(MID(P78,6,1))&gt;=48,CODE(MID(P78,6,1))&lt;=57,CODE(MID(P78,7,1))&gt;=48,CODE(MID(P78,7,1))&lt;=57))),"Válido","Revisar")))</f>
        <v/>
      </c>
      <c r="R78" s="16">
        <f>IF(OR(P78="",M78=""),"",COUNTIFS($P$4:$P$203,P78,$M$4:$M$203,"Ativo"))</f>
        <v/>
      </c>
      <c r="S78" s="16">
        <f>IF(OR(O78="",M78=""),"",COUNTIFS($O$4:$O$203,O78,$M$4:$M$203,"Ativo"))</f>
        <v/>
      </c>
      <c r="T78" s="15">
        <f>IF(A78="","",IF(K78="","Sem credencial",IF(L78="","Validade ausente",IF(L78&lt;TODAY(),"Vencida",IF(L78&lt;=TODAY()+'Parâmetros'!$B$3,"Vence em breve","Vigente")))))</f>
        <v/>
      </c>
      <c r="U78" s="15">
        <f>IF(COUNTA($A78:$N78)=0,"",IF(OR(A78="",B78="",C78="",D78="",E78="",F78="",G78="",I78="",M78=""),"Incompleto",IF(Q78&lt;&gt;"Válido","Revisar placa",IF(AND(M78="Ativo",R78&gt;1),"Placa ativa duplicada",IF(AND(M78="Ativo",S78&gt;'Parâmetros'!$B$2),"Acima do limite",IF(AND(K78="",L78&lt;&gt;""),"Credencial inconsistente",IF(AND(M78="Ativo",'Parâmetros'!$B$4="Sim",K78=""),"Credencial ausente",IF(AND(K78&lt;&gt;"",L78=""),"Validade ausente",IF(AND(M78="Ativo",L78&lt;&gt;"",L78&lt;TODAY()),"Credencial vencida","OK")))))))))</f>
        <v/>
      </c>
      <c r="V78" s="14">
        <f>IF(U78="","",IF(U78&lt;&gt;"OK","Corrigir: "&amp;U78,IF(AND(M78&lt;&gt;"Inativo",T78="Vencida"),"Revisar credencial",IF(AND(M78&lt;&gt;"Inativo",T78="Vence em breve"),"Revisar validade",IF(M78="Pendente","Concluir cadastro","Nenhuma")))))</f>
        <v/>
      </c>
    </row>
    <row r="79" ht="31" customHeight="1">
      <c r="A79" s="10" t="n"/>
      <c r="B79" s="11" t="n"/>
      <c r="C79" s="10" t="n"/>
      <c r="D79" s="10" t="n"/>
      <c r="E79" s="10" t="n"/>
      <c r="F79" s="12" t="n"/>
      <c r="G79" s="12" t="n"/>
      <c r="H79" s="10" t="n"/>
      <c r="I79" s="10" t="n"/>
      <c r="J79" s="13" t="n"/>
      <c r="K79" s="10" t="n"/>
      <c r="L79" s="11" t="n"/>
      <c r="M79" s="10" t="n"/>
      <c r="N79" s="12" t="n"/>
      <c r="O79" s="17">
        <f>IF(OR(C79="",D79=""),"",C79&amp;" - "&amp;D79)</f>
        <v/>
      </c>
      <c r="P79" s="18">
        <f>IF(E79="","",UPPER(SUBSTITUTE(SUBSTITUTE(E79,"-","")," ","")))</f>
        <v/>
      </c>
      <c r="Q79" s="18">
        <f>IF(P79="","",IF(LEN(P79)&lt;&gt;7,"Revisar",IF(AND(CODE(MID(P79,1,1))&gt;=65,CODE(MID(P79,1,1))&lt;=90,CODE(MID(P79,2,1))&gt;=65,CODE(MID(P79,2,1))&lt;=90,CODE(MID(P79,3,1))&gt;=65,CODE(MID(P79,3,1))&lt;=90,CODE(MID(P79,4,1))&gt;=48,CODE(MID(P79,4,1))&lt;=57,OR(AND(CODE(MID(P79,5,1))&gt;=48,CODE(MID(P79,5,1))&lt;=57,CODE(MID(P79,6,1))&gt;=48,CODE(MID(P79,6,1))&lt;=57,CODE(MID(P79,7,1))&gt;=48,CODE(MID(P79,7,1))&lt;=57),AND(CODE(MID(P79,5,1))&gt;=65,CODE(MID(P79,5,1))&lt;=90,CODE(MID(P79,6,1))&gt;=48,CODE(MID(P79,6,1))&lt;=57,CODE(MID(P79,7,1))&gt;=48,CODE(MID(P79,7,1))&lt;=57))),"Válido","Revisar")))</f>
        <v/>
      </c>
      <c r="R79" s="19">
        <f>IF(OR(P79="",M79=""),"",COUNTIFS($P$4:$P$203,P79,$M$4:$M$203,"Ativo"))</f>
        <v/>
      </c>
      <c r="S79" s="19">
        <f>IF(OR(O79="",M79=""),"",COUNTIFS($O$4:$O$203,O79,$M$4:$M$203,"Ativo"))</f>
        <v/>
      </c>
      <c r="T79" s="18">
        <f>IF(A79="","",IF(K79="","Sem credencial",IF(L79="","Validade ausente",IF(L79&lt;TODAY(),"Vencida",IF(L79&lt;=TODAY()+'Parâmetros'!$B$3,"Vence em breve","Vigente")))))</f>
        <v/>
      </c>
      <c r="U79" s="18">
        <f>IF(COUNTA($A79:$N79)=0,"",IF(OR(A79="",B79="",C79="",D79="",E79="",F79="",G79="",I79="",M79=""),"Incompleto",IF(Q79&lt;&gt;"Válido","Revisar placa",IF(AND(M79="Ativo",R79&gt;1),"Placa ativa duplicada",IF(AND(M79="Ativo",S79&gt;'Parâmetros'!$B$2),"Acima do limite",IF(AND(K79="",L79&lt;&gt;""),"Credencial inconsistente",IF(AND(M79="Ativo",'Parâmetros'!$B$4="Sim",K79=""),"Credencial ausente",IF(AND(K79&lt;&gt;"",L79=""),"Validade ausente",IF(AND(M79="Ativo",L79&lt;&gt;"",L79&lt;TODAY()),"Credencial vencida","OK")))))))))</f>
        <v/>
      </c>
      <c r="V79" s="17">
        <f>IF(U79="","",IF(U79&lt;&gt;"OK","Corrigir: "&amp;U79,IF(AND(M79&lt;&gt;"Inativo",T79="Vencida"),"Revisar credencial",IF(AND(M79&lt;&gt;"Inativo",T79="Vence em breve"),"Revisar validade",IF(M79="Pendente","Concluir cadastro","Nenhuma")))))</f>
        <v/>
      </c>
    </row>
    <row r="80" ht="31" customHeight="1">
      <c r="A80" s="10" t="n"/>
      <c r="B80" s="11" t="n"/>
      <c r="C80" s="10" t="n"/>
      <c r="D80" s="10" t="n"/>
      <c r="E80" s="10" t="n"/>
      <c r="F80" s="12" t="n"/>
      <c r="G80" s="12" t="n"/>
      <c r="H80" s="10" t="n"/>
      <c r="I80" s="10" t="n"/>
      <c r="J80" s="13" t="n"/>
      <c r="K80" s="10" t="n"/>
      <c r="L80" s="11" t="n"/>
      <c r="M80" s="10" t="n"/>
      <c r="N80" s="12" t="n"/>
      <c r="O80" s="14">
        <f>IF(OR(C80="",D80=""),"",C80&amp;" - "&amp;D80)</f>
        <v/>
      </c>
      <c r="P80" s="15">
        <f>IF(E80="","",UPPER(SUBSTITUTE(SUBSTITUTE(E80,"-","")," ","")))</f>
        <v/>
      </c>
      <c r="Q80" s="15">
        <f>IF(P80="","",IF(LEN(P80)&lt;&gt;7,"Revisar",IF(AND(CODE(MID(P80,1,1))&gt;=65,CODE(MID(P80,1,1))&lt;=90,CODE(MID(P80,2,1))&gt;=65,CODE(MID(P80,2,1))&lt;=90,CODE(MID(P80,3,1))&gt;=65,CODE(MID(P80,3,1))&lt;=90,CODE(MID(P80,4,1))&gt;=48,CODE(MID(P80,4,1))&lt;=57,OR(AND(CODE(MID(P80,5,1))&gt;=48,CODE(MID(P80,5,1))&lt;=57,CODE(MID(P80,6,1))&gt;=48,CODE(MID(P80,6,1))&lt;=57,CODE(MID(P80,7,1))&gt;=48,CODE(MID(P80,7,1))&lt;=57),AND(CODE(MID(P80,5,1))&gt;=65,CODE(MID(P80,5,1))&lt;=90,CODE(MID(P80,6,1))&gt;=48,CODE(MID(P80,6,1))&lt;=57,CODE(MID(P80,7,1))&gt;=48,CODE(MID(P80,7,1))&lt;=57))),"Válido","Revisar")))</f>
        <v/>
      </c>
      <c r="R80" s="16">
        <f>IF(OR(P80="",M80=""),"",COUNTIFS($P$4:$P$203,P80,$M$4:$M$203,"Ativo"))</f>
        <v/>
      </c>
      <c r="S80" s="16">
        <f>IF(OR(O80="",M80=""),"",COUNTIFS($O$4:$O$203,O80,$M$4:$M$203,"Ativo"))</f>
        <v/>
      </c>
      <c r="T80" s="15">
        <f>IF(A80="","",IF(K80="","Sem credencial",IF(L80="","Validade ausente",IF(L80&lt;TODAY(),"Vencida",IF(L80&lt;=TODAY()+'Parâmetros'!$B$3,"Vence em breve","Vigente")))))</f>
        <v/>
      </c>
      <c r="U80" s="15">
        <f>IF(COUNTA($A80:$N80)=0,"",IF(OR(A80="",B80="",C80="",D80="",E80="",F80="",G80="",I80="",M80=""),"Incompleto",IF(Q80&lt;&gt;"Válido","Revisar placa",IF(AND(M80="Ativo",R80&gt;1),"Placa ativa duplicada",IF(AND(M80="Ativo",S80&gt;'Parâmetros'!$B$2),"Acima do limite",IF(AND(K80="",L80&lt;&gt;""),"Credencial inconsistente",IF(AND(M80="Ativo",'Parâmetros'!$B$4="Sim",K80=""),"Credencial ausente",IF(AND(K80&lt;&gt;"",L80=""),"Validade ausente",IF(AND(M80="Ativo",L80&lt;&gt;"",L80&lt;TODAY()),"Credencial vencida","OK")))))))))</f>
        <v/>
      </c>
      <c r="V80" s="14">
        <f>IF(U80="","",IF(U80&lt;&gt;"OK","Corrigir: "&amp;U80,IF(AND(M80&lt;&gt;"Inativo",T80="Vencida"),"Revisar credencial",IF(AND(M80&lt;&gt;"Inativo",T80="Vence em breve"),"Revisar validade",IF(M80="Pendente","Concluir cadastro","Nenhuma")))))</f>
        <v/>
      </c>
    </row>
    <row r="81" ht="31" customHeight="1">
      <c r="A81" s="10" t="n"/>
      <c r="B81" s="11" t="n"/>
      <c r="C81" s="10" t="n"/>
      <c r="D81" s="10" t="n"/>
      <c r="E81" s="10" t="n"/>
      <c r="F81" s="12" t="n"/>
      <c r="G81" s="12" t="n"/>
      <c r="H81" s="10" t="n"/>
      <c r="I81" s="10" t="n"/>
      <c r="J81" s="13" t="n"/>
      <c r="K81" s="10" t="n"/>
      <c r="L81" s="11" t="n"/>
      <c r="M81" s="10" t="n"/>
      <c r="N81" s="12" t="n"/>
      <c r="O81" s="17">
        <f>IF(OR(C81="",D81=""),"",C81&amp;" - "&amp;D81)</f>
        <v/>
      </c>
      <c r="P81" s="18">
        <f>IF(E81="","",UPPER(SUBSTITUTE(SUBSTITUTE(E81,"-","")," ","")))</f>
        <v/>
      </c>
      <c r="Q81" s="18">
        <f>IF(P81="","",IF(LEN(P81)&lt;&gt;7,"Revisar",IF(AND(CODE(MID(P81,1,1))&gt;=65,CODE(MID(P81,1,1))&lt;=90,CODE(MID(P81,2,1))&gt;=65,CODE(MID(P81,2,1))&lt;=90,CODE(MID(P81,3,1))&gt;=65,CODE(MID(P81,3,1))&lt;=90,CODE(MID(P81,4,1))&gt;=48,CODE(MID(P81,4,1))&lt;=57,OR(AND(CODE(MID(P81,5,1))&gt;=48,CODE(MID(P81,5,1))&lt;=57,CODE(MID(P81,6,1))&gt;=48,CODE(MID(P81,6,1))&lt;=57,CODE(MID(P81,7,1))&gt;=48,CODE(MID(P81,7,1))&lt;=57),AND(CODE(MID(P81,5,1))&gt;=65,CODE(MID(P81,5,1))&lt;=90,CODE(MID(P81,6,1))&gt;=48,CODE(MID(P81,6,1))&lt;=57,CODE(MID(P81,7,1))&gt;=48,CODE(MID(P81,7,1))&lt;=57))),"Válido","Revisar")))</f>
        <v/>
      </c>
      <c r="R81" s="19">
        <f>IF(OR(P81="",M81=""),"",COUNTIFS($P$4:$P$203,P81,$M$4:$M$203,"Ativo"))</f>
        <v/>
      </c>
      <c r="S81" s="19">
        <f>IF(OR(O81="",M81=""),"",COUNTIFS($O$4:$O$203,O81,$M$4:$M$203,"Ativo"))</f>
        <v/>
      </c>
      <c r="T81" s="18">
        <f>IF(A81="","",IF(K81="","Sem credencial",IF(L81="","Validade ausente",IF(L81&lt;TODAY(),"Vencida",IF(L81&lt;=TODAY()+'Parâmetros'!$B$3,"Vence em breve","Vigente")))))</f>
        <v/>
      </c>
      <c r="U81" s="18">
        <f>IF(COUNTA($A81:$N81)=0,"",IF(OR(A81="",B81="",C81="",D81="",E81="",F81="",G81="",I81="",M81=""),"Incompleto",IF(Q81&lt;&gt;"Válido","Revisar placa",IF(AND(M81="Ativo",R81&gt;1),"Placa ativa duplicada",IF(AND(M81="Ativo",S81&gt;'Parâmetros'!$B$2),"Acima do limite",IF(AND(K81="",L81&lt;&gt;""),"Credencial inconsistente",IF(AND(M81="Ativo",'Parâmetros'!$B$4="Sim",K81=""),"Credencial ausente",IF(AND(K81&lt;&gt;"",L81=""),"Validade ausente",IF(AND(M81="Ativo",L81&lt;&gt;"",L81&lt;TODAY()),"Credencial vencida","OK")))))))))</f>
        <v/>
      </c>
      <c r="V81" s="17">
        <f>IF(U81="","",IF(U81&lt;&gt;"OK","Corrigir: "&amp;U81,IF(AND(M81&lt;&gt;"Inativo",T81="Vencida"),"Revisar credencial",IF(AND(M81&lt;&gt;"Inativo",T81="Vence em breve"),"Revisar validade",IF(M81="Pendente","Concluir cadastro","Nenhuma")))))</f>
        <v/>
      </c>
    </row>
    <row r="82" ht="31" customHeight="1">
      <c r="A82" s="10" t="n"/>
      <c r="B82" s="11" t="n"/>
      <c r="C82" s="10" t="n"/>
      <c r="D82" s="10" t="n"/>
      <c r="E82" s="10" t="n"/>
      <c r="F82" s="12" t="n"/>
      <c r="G82" s="12" t="n"/>
      <c r="H82" s="10" t="n"/>
      <c r="I82" s="10" t="n"/>
      <c r="J82" s="13" t="n"/>
      <c r="K82" s="10" t="n"/>
      <c r="L82" s="11" t="n"/>
      <c r="M82" s="10" t="n"/>
      <c r="N82" s="12" t="n"/>
      <c r="O82" s="14">
        <f>IF(OR(C82="",D82=""),"",C82&amp;" - "&amp;D82)</f>
        <v/>
      </c>
      <c r="P82" s="15">
        <f>IF(E82="","",UPPER(SUBSTITUTE(SUBSTITUTE(E82,"-","")," ","")))</f>
        <v/>
      </c>
      <c r="Q82" s="15">
        <f>IF(P82="","",IF(LEN(P82)&lt;&gt;7,"Revisar",IF(AND(CODE(MID(P82,1,1))&gt;=65,CODE(MID(P82,1,1))&lt;=90,CODE(MID(P82,2,1))&gt;=65,CODE(MID(P82,2,1))&lt;=90,CODE(MID(P82,3,1))&gt;=65,CODE(MID(P82,3,1))&lt;=90,CODE(MID(P82,4,1))&gt;=48,CODE(MID(P82,4,1))&lt;=57,OR(AND(CODE(MID(P82,5,1))&gt;=48,CODE(MID(P82,5,1))&lt;=57,CODE(MID(P82,6,1))&gt;=48,CODE(MID(P82,6,1))&lt;=57,CODE(MID(P82,7,1))&gt;=48,CODE(MID(P82,7,1))&lt;=57),AND(CODE(MID(P82,5,1))&gt;=65,CODE(MID(P82,5,1))&lt;=90,CODE(MID(P82,6,1))&gt;=48,CODE(MID(P82,6,1))&lt;=57,CODE(MID(P82,7,1))&gt;=48,CODE(MID(P82,7,1))&lt;=57))),"Válido","Revisar")))</f>
        <v/>
      </c>
      <c r="R82" s="16">
        <f>IF(OR(P82="",M82=""),"",COUNTIFS($P$4:$P$203,P82,$M$4:$M$203,"Ativo"))</f>
        <v/>
      </c>
      <c r="S82" s="16">
        <f>IF(OR(O82="",M82=""),"",COUNTIFS($O$4:$O$203,O82,$M$4:$M$203,"Ativo"))</f>
        <v/>
      </c>
      <c r="T82" s="15">
        <f>IF(A82="","",IF(K82="","Sem credencial",IF(L82="","Validade ausente",IF(L82&lt;TODAY(),"Vencida",IF(L82&lt;=TODAY()+'Parâmetros'!$B$3,"Vence em breve","Vigente")))))</f>
        <v/>
      </c>
      <c r="U82" s="15">
        <f>IF(COUNTA($A82:$N82)=0,"",IF(OR(A82="",B82="",C82="",D82="",E82="",F82="",G82="",I82="",M82=""),"Incompleto",IF(Q82&lt;&gt;"Válido","Revisar placa",IF(AND(M82="Ativo",R82&gt;1),"Placa ativa duplicada",IF(AND(M82="Ativo",S82&gt;'Parâmetros'!$B$2),"Acima do limite",IF(AND(K82="",L82&lt;&gt;""),"Credencial inconsistente",IF(AND(M82="Ativo",'Parâmetros'!$B$4="Sim",K82=""),"Credencial ausente",IF(AND(K82&lt;&gt;"",L82=""),"Validade ausente",IF(AND(M82="Ativo",L82&lt;&gt;"",L82&lt;TODAY()),"Credencial vencida","OK")))))))))</f>
        <v/>
      </c>
      <c r="V82" s="14">
        <f>IF(U82="","",IF(U82&lt;&gt;"OK","Corrigir: "&amp;U82,IF(AND(M82&lt;&gt;"Inativo",T82="Vencida"),"Revisar credencial",IF(AND(M82&lt;&gt;"Inativo",T82="Vence em breve"),"Revisar validade",IF(M82="Pendente","Concluir cadastro","Nenhuma")))))</f>
        <v/>
      </c>
    </row>
    <row r="83" ht="31" customHeight="1">
      <c r="A83" s="10" t="n"/>
      <c r="B83" s="11" t="n"/>
      <c r="C83" s="10" t="n"/>
      <c r="D83" s="10" t="n"/>
      <c r="E83" s="10" t="n"/>
      <c r="F83" s="12" t="n"/>
      <c r="G83" s="12" t="n"/>
      <c r="H83" s="10" t="n"/>
      <c r="I83" s="10" t="n"/>
      <c r="J83" s="13" t="n"/>
      <c r="K83" s="10" t="n"/>
      <c r="L83" s="11" t="n"/>
      <c r="M83" s="10" t="n"/>
      <c r="N83" s="12" t="n"/>
      <c r="O83" s="17">
        <f>IF(OR(C83="",D83=""),"",C83&amp;" - "&amp;D83)</f>
        <v/>
      </c>
      <c r="P83" s="18">
        <f>IF(E83="","",UPPER(SUBSTITUTE(SUBSTITUTE(E83,"-","")," ","")))</f>
        <v/>
      </c>
      <c r="Q83" s="18">
        <f>IF(P83="","",IF(LEN(P83)&lt;&gt;7,"Revisar",IF(AND(CODE(MID(P83,1,1))&gt;=65,CODE(MID(P83,1,1))&lt;=90,CODE(MID(P83,2,1))&gt;=65,CODE(MID(P83,2,1))&lt;=90,CODE(MID(P83,3,1))&gt;=65,CODE(MID(P83,3,1))&lt;=90,CODE(MID(P83,4,1))&gt;=48,CODE(MID(P83,4,1))&lt;=57,OR(AND(CODE(MID(P83,5,1))&gt;=48,CODE(MID(P83,5,1))&lt;=57,CODE(MID(P83,6,1))&gt;=48,CODE(MID(P83,6,1))&lt;=57,CODE(MID(P83,7,1))&gt;=48,CODE(MID(P83,7,1))&lt;=57),AND(CODE(MID(P83,5,1))&gt;=65,CODE(MID(P83,5,1))&lt;=90,CODE(MID(P83,6,1))&gt;=48,CODE(MID(P83,6,1))&lt;=57,CODE(MID(P83,7,1))&gt;=48,CODE(MID(P83,7,1))&lt;=57))),"Válido","Revisar")))</f>
        <v/>
      </c>
      <c r="R83" s="19">
        <f>IF(OR(P83="",M83=""),"",COUNTIFS($P$4:$P$203,P83,$M$4:$M$203,"Ativo"))</f>
        <v/>
      </c>
      <c r="S83" s="19">
        <f>IF(OR(O83="",M83=""),"",COUNTIFS($O$4:$O$203,O83,$M$4:$M$203,"Ativo"))</f>
        <v/>
      </c>
      <c r="T83" s="18">
        <f>IF(A83="","",IF(K83="","Sem credencial",IF(L83="","Validade ausente",IF(L83&lt;TODAY(),"Vencida",IF(L83&lt;=TODAY()+'Parâmetros'!$B$3,"Vence em breve","Vigente")))))</f>
        <v/>
      </c>
      <c r="U83" s="18">
        <f>IF(COUNTA($A83:$N83)=0,"",IF(OR(A83="",B83="",C83="",D83="",E83="",F83="",G83="",I83="",M83=""),"Incompleto",IF(Q83&lt;&gt;"Válido","Revisar placa",IF(AND(M83="Ativo",R83&gt;1),"Placa ativa duplicada",IF(AND(M83="Ativo",S83&gt;'Parâmetros'!$B$2),"Acima do limite",IF(AND(K83="",L83&lt;&gt;""),"Credencial inconsistente",IF(AND(M83="Ativo",'Parâmetros'!$B$4="Sim",K83=""),"Credencial ausente",IF(AND(K83&lt;&gt;"",L83=""),"Validade ausente",IF(AND(M83="Ativo",L83&lt;&gt;"",L83&lt;TODAY()),"Credencial vencida","OK")))))))))</f>
        <v/>
      </c>
      <c r="V83" s="17">
        <f>IF(U83="","",IF(U83&lt;&gt;"OK","Corrigir: "&amp;U83,IF(AND(M83&lt;&gt;"Inativo",T83="Vencida"),"Revisar credencial",IF(AND(M83&lt;&gt;"Inativo",T83="Vence em breve"),"Revisar validade",IF(M83="Pendente","Concluir cadastro","Nenhuma")))))</f>
        <v/>
      </c>
    </row>
    <row r="84" ht="31" customHeight="1">
      <c r="A84" s="10" t="n"/>
      <c r="B84" s="11" t="n"/>
      <c r="C84" s="10" t="n"/>
      <c r="D84" s="10" t="n"/>
      <c r="E84" s="10" t="n"/>
      <c r="F84" s="12" t="n"/>
      <c r="G84" s="12" t="n"/>
      <c r="H84" s="10" t="n"/>
      <c r="I84" s="10" t="n"/>
      <c r="J84" s="13" t="n"/>
      <c r="K84" s="10" t="n"/>
      <c r="L84" s="11" t="n"/>
      <c r="M84" s="10" t="n"/>
      <c r="N84" s="12" t="n"/>
      <c r="O84" s="14">
        <f>IF(OR(C84="",D84=""),"",C84&amp;" - "&amp;D84)</f>
        <v/>
      </c>
      <c r="P84" s="15">
        <f>IF(E84="","",UPPER(SUBSTITUTE(SUBSTITUTE(E84,"-","")," ","")))</f>
        <v/>
      </c>
      <c r="Q84" s="15">
        <f>IF(P84="","",IF(LEN(P84)&lt;&gt;7,"Revisar",IF(AND(CODE(MID(P84,1,1))&gt;=65,CODE(MID(P84,1,1))&lt;=90,CODE(MID(P84,2,1))&gt;=65,CODE(MID(P84,2,1))&lt;=90,CODE(MID(P84,3,1))&gt;=65,CODE(MID(P84,3,1))&lt;=90,CODE(MID(P84,4,1))&gt;=48,CODE(MID(P84,4,1))&lt;=57,OR(AND(CODE(MID(P84,5,1))&gt;=48,CODE(MID(P84,5,1))&lt;=57,CODE(MID(P84,6,1))&gt;=48,CODE(MID(P84,6,1))&lt;=57,CODE(MID(P84,7,1))&gt;=48,CODE(MID(P84,7,1))&lt;=57),AND(CODE(MID(P84,5,1))&gt;=65,CODE(MID(P84,5,1))&lt;=90,CODE(MID(P84,6,1))&gt;=48,CODE(MID(P84,6,1))&lt;=57,CODE(MID(P84,7,1))&gt;=48,CODE(MID(P84,7,1))&lt;=57))),"Válido","Revisar")))</f>
        <v/>
      </c>
      <c r="R84" s="16">
        <f>IF(OR(P84="",M84=""),"",COUNTIFS($P$4:$P$203,P84,$M$4:$M$203,"Ativo"))</f>
        <v/>
      </c>
      <c r="S84" s="16">
        <f>IF(OR(O84="",M84=""),"",COUNTIFS($O$4:$O$203,O84,$M$4:$M$203,"Ativo"))</f>
        <v/>
      </c>
      <c r="T84" s="15">
        <f>IF(A84="","",IF(K84="","Sem credencial",IF(L84="","Validade ausente",IF(L84&lt;TODAY(),"Vencida",IF(L84&lt;=TODAY()+'Parâmetros'!$B$3,"Vence em breve","Vigente")))))</f>
        <v/>
      </c>
      <c r="U84" s="15">
        <f>IF(COUNTA($A84:$N84)=0,"",IF(OR(A84="",B84="",C84="",D84="",E84="",F84="",G84="",I84="",M84=""),"Incompleto",IF(Q84&lt;&gt;"Válido","Revisar placa",IF(AND(M84="Ativo",R84&gt;1),"Placa ativa duplicada",IF(AND(M84="Ativo",S84&gt;'Parâmetros'!$B$2),"Acima do limite",IF(AND(K84="",L84&lt;&gt;""),"Credencial inconsistente",IF(AND(M84="Ativo",'Parâmetros'!$B$4="Sim",K84=""),"Credencial ausente",IF(AND(K84&lt;&gt;"",L84=""),"Validade ausente",IF(AND(M84="Ativo",L84&lt;&gt;"",L84&lt;TODAY()),"Credencial vencida","OK")))))))))</f>
        <v/>
      </c>
      <c r="V84" s="14">
        <f>IF(U84="","",IF(U84&lt;&gt;"OK","Corrigir: "&amp;U84,IF(AND(M84&lt;&gt;"Inativo",T84="Vencida"),"Revisar credencial",IF(AND(M84&lt;&gt;"Inativo",T84="Vence em breve"),"Revisar validade",IF(M84="Pendente","Concluir cadastro","Nenhuma")))))</f>
        <v/>
      </c>
    </row>
    <row r="85" ht="31" customHeight="1">
      <c r="A85" s="10" t="n"/>
      <c r="B85" s="11" t="n"/>
      <c r="C85" s="10" t="n"/>
      <c r="D85" s="10" t="n"/>
      <c r="E85" s="10" t="n"/>
      <c r="F85" s="12" t="n"/>
      <c r="G85" s="12" t="n"/>
      <c r="H85" s="10" t="n"/>
      <c r="I85" s="10" t="n"/>
      <c r="J85" s="13" t="n"/>
      <c r="K85" s="10" t="n"/>
      <c r="L85" s="11" t="n"/>
      <c r="M85" s="10" t="n"/>
      <c r="N85" s="12" t="n"/>
      <c r="O85" s="17">
        <f>IF(OR(C85="",D85=""),"",C85&amp;" - "&amp;D85)</f>
        <v/>
      </c>
      <c r="P85" s="18">
        <f>IF(E85="","",UPPER(SUBSTITUTE(SUBSTITUTE(E85,"-","")," ","")))</f>
        <v/>
      </c>
      <c r="Q85" s="18">
        <f>IF(P85="","",IF(LEN(P85)&lt;&gt;7,"Revisar",IF(AND(CODE(MID(P85,1,1))&gt;=65,CODE(MID(P85,1,1))&lt;=90,CODE(MID(P85,2,1))&gt;=65,CODE(MID(P85,2,1))&lt;=90,CODE(MID(P85,3,1))&gt;=65,CODE(MID(P85,3,1))&lt;=90,CODE(MID(P85,4,1))&gt;=48,CODE(MID(P85,4,1))&lt;=57,OR(AND(CODE(MID(P85,5,1))&gt;=48,CODE(MID(P85,5,1))&lt;=57,CODE(MID(P85,6,1))&gt;=48,CODE(MID(P85,6,1))&lt;=57,CODE(MID(P85,7,1))&gt;=48,CODE(MID(P85,7,1))&lt;=57),AND(CODE(MID(P85,5,1))&gt;=65,CODE(MID(P85,5,1))&lt;=90,CODE(MID(P85,6,1))&gt;=48,CODE(MID(P85,6,1))&lt;=57,CODE(MID(P85,7,1))&gt;=48,CODE(MID(P85,7,1))&lt;=57))),"Válido","Revisar")))</f>
        <v/>
      </c>
      <c r="R85" s="19">
        <f>IF(OR(P85="",M85=""),"",COUNTIFS($P$4:$P$203,P85,$M$4:$M$203,"Ativo"))</f>
        <v/>
      </c>
      <c r="S85" s="19">
        <f>IF(OR(O85="",M85=""),"",COUNTIFS($O$4:$O$203,O85,$M$4:$M$203,"Ativo"))</f>
        <v/>
      </c>
      <c r="T85" s="18">
        <f>IF(A85="","",IF(K85="","Sem credencial",IF(L85="","Validade ausente",IF(L85&lt;TODAY(),"Vencida",IF(L85&lt;=TODAY()+'Parâmetros'!$B$3,"Vence em breve","Vigente")))))</f>
        <v/>
      </c>
      <c r="U85" s="18">
        <f>IF(COUNTA($A85:$N85)=0,"",IF(OR(A85="",B85="",C85="",D85="",E85="",F85="",G85="",I85="",M85=""),"Incompleto",IF(Q85&lt;&gt;"Válido","Revisar placa",IF(AND(M85="Ativo",R85&gt;1),"Placa ativa duplicada",IF(AND(M85="Ativo",S85&gt;'Parâmetros'!$B$2),"Acima do limite",IF(AND(K85="",L85&lt;&gt;""),"Credencial inconsistente",IF(AND(M85="Ativo",'Parâmetros'!$B$4="Sim",K85=""),"Credencial ausente",IF(AND(K85&lt;&gt;"",L85=""),"Validade ausente",IF(AND(M85="Ativo",L85&lt;&gt;"",L85&lt;TODAY()),"Credencial vencida","OK")))))))))</f>
        <v/>
      </c>
      <c r="V85" s="17">
        <f>IF(U85="","",IF(U85&lt;&gt;"OK","Corrigir: "&amp;U85,IF(AND(M85&lt;&gt;"Inativo",T85="Vencida"),"Revisar credencial",IF(AND(M85&lt;&gt;"Inativo",T85="Vence em breve"),"Revisar validade",IF(M85="Pendente","Concluir cadastro","Nenhuma")))))</f>
        <v/>
      </c>
    </row>
    <row r="86" ht="31" customHeight="1">
      <c r="A86" s="10" t="n"/>
      <c r="B86" s="11" t="n"/>
      <c r="C86" s="10" t="n"/>
      <c r="D86" s="10" t="n"/>
      <c r="E86" s="10" t="n"/>
      <c r="F86" s="12" t="n"/>
      <c r="G86" s="12" t="n"/>
      <c r="H86" s="10" t="n"/>
      <c r="I86" s="10" t="n"/>
      <c r="J86" s="13" t="n"/>
      <c r="K86" s="10" t="n"/>
      <c r="L86" s="11" t="n"/>
      <c r="M86" s="10" t="n"/>
      <c r="N86" s="12" t="n"/>
      <c r="O86" s="14">
        <f>IF(OR(C86="",D86=""),"",C86&amp;" - "&amp;D86)</f>
        <v/>
      </c>
      <c r="P86" s="15">
        <f>IF(E86="","",UPPER(SUBSTITUTE(SUBSTITUTE(E86,"-","")," ","")))</f>
        <v/>
      </c>
      <c r="Q86" s="15">
        <f>IF(P86="","",IF(LEN(P86)&lt;&gt;7,"Revisar",IF(AND(CODE(MID(P86,1,1))&gt;=65,CODE(MID(P86,1,1))&lt;=90,CODE(MID(P86,2,1))&gt;=65,CODE(MID(P86,2,1))&lt;=90,CODE(MID(P86,3,1))&gt;=65,CODE(MID(P86,3,1))&lt;=90,CODE(MID(P86,4,1))&gt;=48,CODE(MID(P86,4,1))&lt;=57,OR(AND(CODE(MID(P86,5,1))&gt;=48,CODE(MID(P86,5,1))&lt;=57,CODE(MID(P86,6,1))&gt;=48,CODE(MID(P86,6,1))&lt;=57,CODE(MID(P86,7,1))&gt;=48,CODE(MID(P86,7,1))&lt;=57),AND(CODE(MID(P86,5,1))&gt;=65,CODE(MID(P86,5,1))&lt;=90,CODE(MID(P86,6,1))&gt;=48,CODE(MID(P86,6,1))&lt;=57,CODE(MID(P86,7,1))&gt;=48,CODE(MID(P86,7,1))&lt;=57))),"Válido","Revisar")))</f>
        <v/>
      </c>
      <c r="R86" s="16">
        <f>IF(OR(P86="",M86=""),"",COUNTIFS($P$4:$P$203,P86,$M$4:$M$203,"Ativo"))</f>
        <v/>
      </c>
      <c r="S86" s="16">
        <f>IF(OR(O86="",M86=""),"",COUNTIFS($O$4:$O$203,O86,$M$4:$M$203,"Ativo"))</f>
        <v/>
      </c>
      <c r="T86" s="15">
        <f>IF(A86="","",IF(K86="","Sem credencial",IF(L86="","Validade ausente",IF(L86&lt;TODAY(),"Vencida",IF(L86&lt;=TODAY()+'Parâmetros'!$B$3,"Vence em breve","Vigente")))))</f>
        <v/>
      </c>
      <c r="U86" s="15">
        <f>IF(COUNTA($A86:$N86)=0,"",IF(OR(A86="",B86="",C86="",D86="",E86="",F86="",G86="",I86="",M86=""),"Incompleto",IF(Q86&lt;&gt;"Válido","Revisar placa",IF(AND(M86="Ativo",R86&gt;1),"Placa ativa duplicada",IF(AND(M86="Ativo",S86&gt;'Parâmetros'!$B$2),"Acima do limite",IF(AND(K86="",L86&lt;&gt;""),"Credencial inconsistente",IF(AND(M86="Ativo",'Parâmetros'!$B$4="Sim",K86=""),"Credencial ausente",IF(AND(K86&lt;&gt;"",L86=""),"Validade ausente",IF(AND(M86="Ativo",L86&lt;&gt;"",L86&lt;TODAY()),"Credencial vencida","OK")))))))))</f>
        <v/>
      </c>
      <c r="V86" s="14">
        <f>IF(U86="","",IF(U86&lt;&gt;"OK","Corrigir: "&amp;U86,IF(AND(M86&lt;&gt;"Inativo",T86="Vencida"),"Revisar credencial",IF(AND(M86&lt;&gt;"Inativo",T86="Vence em breve"),"Revisar validade",IF(M86="Pendente","Concluir cadastro","Nenhuma")))))</f>
        <v/>
      </c>
    </row>
    <row r="87" ht="31" customHeight="1">
      <c r="A87" s="10" t="n"/>
      <c r="B87" s="11" t="n"/>
      <c r="C87" s="10" t="n"/>
      <c r="D87" s="10" t="n"/>
      <c r="E87" s="10" t="n"/>
      <c r="F87" s="12" t="n"/>
      <c r="G87" s="12" t="n"/>
      <c r="H87" s="10" t="n"/>
      <c r="I87" s="10" t="n"/>
      <c r="J87" s="13" t="n"/>
      <c r="K87" s="10" t="n"/>
      <c r="L87" s="11" t="n"/>
      <c r="M87" s="10" t="n"/>
      <c r="N87" s="12" t="n"/>
      <c r="O87" s="17">
        <f>IF(OR(C87="",D87=""),"",C87&amp;" - "&amp;D87)</f>
        <v/>
      </c>
      <c r="P87" s="18">
        <f>IF(E87="","",UPPER(SUBSTITUTE(SUBSTITUTE(E87,"-","")," ","")))</f>
        <v/>
      </c>
      <c r="Q87" s="18">
        <f>IF(P87="","",IF(LEN(P87)&lt;&gt;7,"Revisar",IF(AND(CODE(MID(P87,1,1))&gt;=65,CODE(MID(P87,1,1))&lt;=90,CODE(MID(P87,2,1))&gt;=65,CODE(MID(P87,2,1))&lt;=90,CODE(MID(P87,3,1))&gt;=65,CODE(MID(P87,3,1))&lt;=90,CODE(MID(P87,4,1))&gt;=48,CODE(MID(P87,4,1))&lt;=57,OR(AND(CODE(MID(P87,5,1))&gt;=48,CODE(MID(P87,5,1))&lt;=57,CODE(MID(P87,6,1))&gt;=48,CODE(MID(P87,6,1))&lt;=57,CODE(MID(P87,7,1))&gt;=48,CODE(MID(P87,7,1))&lt;=57),AND(CODE(MID(P87,5,1))&gt;=65,CODE(MID(P87,5,1))&lt;=90,CODE(MID(P87,6,1))&gt;=48,CODE(MID(P87,6,1))&lt;=57,CODE(MID(P87,7,1))&gt;=48,CODE(MID(P87,7,1))&lt;=57))),"Válido","Revisar")))</f>
        <v/>
      </c>
      <c r="R87" s="19">
        <f>IF(OR(P87="",M87=""),"",COUNTIFS($P$4:$P$203,P87,$M$4:$M$203,"Ativo"))</f>
        <v/>
      </c>
      <c r="S87" s="19">
        <f>IF(OR(O87="",M87=""),"",COUNTIFS($O$4:$O$203,O87,$M$4:$M$203,"Ativo"))</f>
        <v/>
      </c>
      <c r="T87" s="18">
        <f>IF(A87="","",IF(K87="","Sem credencial",IF(L87="","Validade ausente",IF(L87&lt;TODAY(),"Vencida",IF(L87&lt;=TODAY()+'Parâmetros'!$B$3,"Vence em breve","Vigente")))))</f>
        <v/>
      </c>
      <c r="U87" s="18">
        <f>IF(COUNTA($A87:$N87)=0,"",IF(OR(A87="",B87="",C87="",D87="",E87="",F87="",G87="",I87="",M87=""),"Incompleto",IF(Q87&lt;&gt;"Válido","Revisar placa",IF(AND(M87="Ativo",R87&gt;1),"Placa ativa duplicada",IF(AND(M87="Ativo",S87&gt;'Parâmetros'!$B$2),"Acima do limite",IF(AND(K87="",L87&lt;&gt;""),"Credencial inconsistente",IF(AND(M87="Ativo",'Parâmetros'!$B$4="Sim",K87=""),"Credencial ausente",IF(AND(K87&lt;&gt;"",L87=""),"Validade ausente",IF(AND(M87="Ativo",L87&lt;&gt;"",L87&lt;TODAY()),"Credencial vencida","OK")))))))))</f>
        <v/>
      </c>
      <c r="V87" s="17">
        <f>IF(U87="","",IF(U87&lt;&gt;"OK","Corrigir: "&amp;U87,IF(AND(M87&lt;&gt;"Inativo",T87="Vencida"),"Revisar credencial",IF(AND(M87&lt;&gt;"Inativo",T87="Vence em breve"),"Revisar validade",IF(M87="Pendente","Concluir cadastro","Nenhuma")))))</f>
        <v/>
      </c>
    </row>
    <row r="88" ht="31" customHeight="1">
      <c r="A88" s="10" t="n"/>
      <c r="B88" s="11" t="n"/>
      <c r="C88" s="10" t="n"/>
      <c r="D88" s="10" t="n"/>
      <c r="E88" s="10" t="n"/>
      <c r="F88" s="12" t="n"/>
      <c r="G88" s="12" t="n"/>
      <c r="H88" s="10" t="n"/>
      <c r="I88" s="10" t="n"/>
      <c r="J88" s="13" t="n"/>
      <c r="K88" s="10" t="n"/>
      <c r="L88" s="11" t="n"/>
      <c r="M88" s="10" t="n"/>
      <c r="N88" s="12" t="n"/>
      <c r="O88" s="14">
        <f>IF(OR(C88="",D88=""),"",C88&amp;" - "&amp;D88)</f>
        <v/>
      </c>
      <c r="P88" s="15">
        <f>IF(E88="","",UPPER(SUBSTITUTE(SUBSTITUTE(E88,"-","")," ","")))</f>
        <v/>
      </c>
      <c r="Q88" s="15">
        <f>IF(P88="","",IF(LEN(P88)&lt;&gt;7,"Revisar",IF(AND(CODE(MID(P88,1,1))&gt;=65,CODE(MID(P88,1,1))&lt;=90,CODE(MID(P88,2,1))&gt;=65,CODE(MID(P88,2,1))&lt;=90,CODE(MID(P88,3,1))&gt;=65,CODE(MID(P88,3,1))&lt;=90,CODE(MID(P88,4,1))&gt;=48,CODE(MID(P88,4,1))&lt;=57,OR(AND(CODE(MID(P88,5,1))&gt;=48,CODE(MID(P88,5,1))&lt;=57,CODE(MID(P88,6,1))&gt;=48,CODE(MID(P88,6,1))&lt;=57,CODE(MID(P88,7,1))&gt;=48,CODE(MID(P88,7,1))&lt;=57),AND(CODE(MID(P88,5,1))&gt;=65,CODE(MID(P88,5,1))&lt;=90,CODE(MID(P88,6,1))&gt;=48,CODE(MID(P88,6,1))&lt;=57,CODE(MID(P88,7,1))&gt;=48,CODE(MID(P88,7,1))&lt;=57))),"Válido","Revisar")))</f>
        <v/>
      </c>
      <c r="R88" s="16">
        <f>IF(OR(P88="",M88=""),"",COUNTIFS($P$4:$P$203,P88,$M$4:$M$203,"Ativo"))</f>
        <v/>
      </c>
      <c r="S88" s="16">
        <f>IF(OR(O88="",M88=""),"",COUNTIFS($O$4:$O$203,O88,$M$4:$M$203,"Ativo"))</f>
        <v/>
      </c>
      <c r="T88" s="15">
        <f>IF(A88="","",IF(K88="","Sem credencial",IF(L88="","Validade ausente",IF(L88&lt;TODAY(),"Vencida",IF(L88&lt;=TODAY()+'Parâmetros'!$B$3,"Vence em breve","Vigente")))))</f>
        <v/>
      </c>
      <c r="U88" s="15">
        <f>IF(COUNTA($A88:$N88)=0,"",IF(OR(A88="",B88="",C88="",D88="",E88="",F88="",G88="",I88="",M88=""),"Incompleto",IF(Q88&lt;&gt;"Válido","Revisar placa",IF(AND(M88="Ativo",R88&gt;1),"Placa ativa duplicada",IF(AND(M88="Ativo",S88&gt;'Parâmetros'!$B$2),"Acima do limite",IF(AND(K88="",L88&lt;&gt;""),"Credencial inconsistente",IF(AND(M88="Ativo",'Parâmetros'!$B$4="Sim",K88=""),"Credencial ausente",IF(AND(K88&lt;&gt;"",L88=""),"Validade ausente",IF(AND(M88="Ativo",L88&lt;&gt;"",L88&lt;TODAY()),"Credencial vencida","OK")))))))))</f>
        <v/>
      </c>
      <c r="V88" s="14">
        <f>IF(U88="","",IF(U88&lt;&gt;"OK","Corrigir: "&amp;U88,IF(AND(M88&lt;&gt;"Inativo",T88="Vencida"),"Revisar credencial",IF(AND(M88&lt;&gt;"Inativo",T88="Vence em breve"),"Revisar validade",IF(M88="Pendente","Concluir cadastro","Nenhuma")))))</f>
        <v/>
      </c>
    </row>
    <row r="89" ht="31" customHeight="1">
      <c r="A89" s="10" t="n"/>
      <c r="B89" s="11" t="n"/>
      <c r="C89" s="10" t="n"/>
      <c r="D89" s="10" t="n"/>
      <c r="E89" s="10" t="n"/>
      <c r="F89" s="12" t="n"/>
      <c r="G89" s="12" t="n"/>
      <c r="H89" s="10" t="n"/>
      <c r="I89" s="10" t="n"/>
      <c r="J89" s="13" t="n"/>
      <c r="K89" s="10" t="n"/>
      <c r="L89" s="11" t="n"/>
      <c r="M89" s="10" t="n"/>
      <c r="N89" s="12" t="n"/>
      <c r="O89" s="17">
        <f>IF(OR(C89="",D89=""),"",C89&amp;" - "&amp;D89)</f>
        <v/>
      </c>
      <c r="P89" s="18">
        <f>IF(E89="","",UPPER(SUBSTITUTE(SUBSTITUTE(E89,"-","")," ","")))</f>
        <v/>
      </c>
      <c r="Q89" s="18">
        <f>IF(P89="","",IF(LEN(P89)&lt;&gt;7,"Revisar",IF(AND(CODE(MID(P89,1,1))&gt;=65,CODE(MID(P89,1,1))&lt;=90,CODE(MID(P89,2,1))&gt;=65,CODE(MID(P89,2,1))&lt;=90,CODE(MID(P89,3,1))&gt;=65,CODE(MID(P89,3,1))&lt;=90,CODE(MID(P89,4,1))&gt;=48,CODE(MID(P89,4,1))&lt;=57,OR(AND(CODE(MID(P89,5,1))&gt;=48,CODE(MID(P89,5,1))&lt;=57,CODE(MID(P89,6,1))&gt;=48,CODE(MID(P89,6,1))&lt;=57,CODE(MID(P89,7,1))&gt;=48,CODE(MID(P89,7,1))&lt;=57),AND(CODE(MID(P89,5,1))&gt;=65,CODE(MID(P89,5,1))&lt;=90,CODE(MID(P89,6,1))&gt;=48,CODE(MID(P89,6,1))&lt;=57,CODE(MID(P89,7,1))&gt;=48,CODE(MID(P89,7,1))&lt;=57))),"Válido","Revisar")))</f>
        <v/>
      </c>
      <c r="R89" s="19">
        <f>IF(OR(P89="",M89=""),"",COUNTIFS($P$4:$P$203,P89,$M$4:$M$203,"Ativo"))</f>
        <v/>
      </c>
      <c r="S89" s="19">
        <f>IF(OR(O89="",M89=""),"",COUNTIFS($O$4:$O$203,O89,$M$4:$M$203,"Ativo"))</f>
        <v/>
      </c>
      <c r="T89" s="18">
        <f>IF(A89="","",IF(K89="","Sem credencial",IF(L89="","Validade ausente",IF(L89&lt;TODAY(),"Vencida",IF(L89&lt;=TODAY()+'Parâmetros'!$B$3,"Vence em breve","Vigente")))))</f>
        <v/>
      </c>
      <c r="U89" s="18">
        <f>IF(COUNTA($A89:$N89)=0,"",IF(OR(A89="",B89="",C89="",D89="",E89="",F89="",G89="",I89="",M89=""),"Incompleto",IF(Q89&lt;&gt;"Válido","Revisar placa",IF(AND(M89="Ativo",R89&gt;1),"Placa ativa duplicada",IF(AND(M89="Ativo",S89&gt;'Parâmetros'!$B$2),"Acima do limite",IF(AND(K89="",L89&lt;&gt;""),"Credencial inconsistente",IF(AND(M89="Ativo",'Parâmetros'!$B$4="Sim",K89=""),"Credencial ausente",IF(AND(K89&lt;&gt;"",L89=""),"Validade ausente",IF(AND(M89="Ativo",L89&lt;&gt;"",L89&lt;TODAY()),"Credencial vencida","OK")))))))))</f>
        <v/>
      </c>
      <c r="V89" s="17">
        <f>IF(U89="","",IF(U89&lt;&gt;"OK","Corrigir: "&amp;U89,IF(AND(M89&lt;&gt;"Inativo",T89="Vencida"),"Revisar credencial",IF(AND(M89&lt;&gt;"Inativo",T89="Vence em breve"),"Revisar validade",IF(M89="Pendente","Concluir cadastro","Nenhuma")))))</f>
        <v/>
      </c>
    </row>
    <row r="90" ht="31" customHeight="1">
      <c r="A90" s="10" t="n"/>
      <c r="B90" s="11" t="n"/>
      <c r="C90" s="10" t="n"/>
      <c r="D90" s="10" t="n"/>
      <c r="E90" s="10" t="n"/>
      <c r="F90" s="12" t="n"/>
      <c r="G90" s="12" t="n"/>
      <c r="H90" s="10" t="n"/>
      <c r="I90" s="10" t="n"/>
      <c r="J90" s="13" t="n"/>
      <c r="K90" s="10" t="n"/>
      <c r="L90" s="11" t="n"/>
      <c r="M90" s="10" t="n"/>
      <c r="N90" s="12" t="n"/>
      <c r="O90" s="14">
        <f>IF(OR(C90="",D90=""),"",C90&amp;" - "&amp;D90)</f>
        <v/>
      </c>
      <c r="P90" s="15">
        <f>IF(E90="","",UPPER(SUBSTITUTE(SUBSTITUTE(E90,"-","")," ","")))</f>
        <v/>
      </c>
      <c r="Q90" s="15">
        <f>IF(P90="","",IF(LEN(P90)&lt;&gt;7,"Revisar",IF(AND(CODE(MID(P90,1,1))&gt;=65,CODE(MID(P90,1,1))&lt;=90,CODE(MID(P90,2,1))&gt;=65,CODE(MID(P90,2,1))&lt;=90,CODE(MID(P90,3,1))&gt;=65,CODE(MID(P90,3,1))&lt;=90,CODE(MID(P90,4,1))&gt;=48,CODE(MID(P90,4,1))&lt;=57,OR(AND(CODE(MID(P90,5,1))&gt;=48,CODE(MID(P90,5,1))&lt;=57,CODE(MID(P90,6,1))&gt;=48,CODE(MID(P90,6,1))&lt;=57,CODE(MID(P90,7,1))&gt;=48,CODE(MID(P90,7,1))&lt;=57),AND(CODE(MID(P90,5,1))&gt;=65,CODE(MID(P90,5,1))&lt;=90,CODE(MID(P90,6,1))&gt;=48,CODE(MID(P90,6,1))&lt;=57,CODE(MID(P90,7,1))&gt;=48,CODE(MID(P90,7,1))&lt;=57))),"Válido","Revisar")))</f>
        <v/>
      </c>
      <c r="R90" s="16">
        <f>IF(OR(P90="",M90=""),"",COUNTIFS($P$4:$P$203,P90,$M$4:$M$203,"Ativo"))</f>
        <v/>
      </c>
      <c r="S90" s="16">
        <f>IF(OR(O90="",M90=""),"",COUNTIFS($O$4:$O$203,O90,$M$4:$M$203,"Ativo"))</f>
        <v/>
      </c>
      <c r="T90" s="15">
        <f>IF(A90="","",IF(K90="","Sem credencial",IF(L90="","Validade ausente",IF(L90&lt;TODAY(),"Vencida",IF(L90&lt;=TODAY()+'Parâmetros'!$B$3,"Vence em breve","Vigente")))))</f>
        <v/>
      </c>
      <c r="U90" s="15">
        <f>IF(COUNTA($A90:$N90)=0,"",IF(OR(A90="",B90="",C90="",D90="",E90="",F90="",G90="",I90="",M90=""),"Incompleto",IF(Q90&lt;&gt;"Válido","Revisar placa",IF(AND(M90="Ativo",R90&gt;1),"Placa ativa duplicada",IF(AND(M90="Ativo",S90&gt;'Parâmetros'!$B$2),"Acima do limite",IF(AND(K90="",L90&lt;&gt;""),"Credencial inconsistente",IF(AND(M90="Ativo",'Parâmetros'!$B$4="Sim",K90=""),"Credencial ausente",IF(AND(K90&lt;&gt;"",L90=""),"Validade ausente",IF(AND(M90="Ativo",L90&lt;&gt;"",L90&lt;TODAY()),"Credencial vencida","OK")))))))))</f>
        <v/>
      </c>
      <c r="V90" s="14">
        <f>IF(U90="","",IF(U90&lt;&gt;"OK","Corrigir: "&amp;U90,IF(AND(M90&lt;&gt;"Inativo",T90="Vencida"),"Revisar credencial",IF(AND(M90&lt;&gt;"Inativo",T90="Vence em breve"),"Revisar validade",IF(M90="Pendente","Concluir cadastro","Nenhuma")))))</f>
        <v/>
      </c>
    </row>
    <row r="91" ht="31" customHeight="1">
      <c r="A91" s="10" t="n"/>
      <c r="B91" s="11" t="n"/>
      <c r="C91" s="10" t="n"/>
      <c r="D91" s="10" t="n"/>
      <c r="E91" s="10" t="n"/>
      <c r="F91" s="12" t="n"/>
      <c r="G91" s="12" t="n"/>
      <c r="H91" s="10" t="n"/>
      <c r="I91" s="10" t="n"/>
      <c r="J91" s="13" t="n"/>
      <c r="K91" s="10" t="n"/>
      <c r="L91" s="11" t="n"/>
      <c r="M91" s="10" t="n"/>
      <c r="N91" s="12" t="n"/>
      <c r="O91" s="17">
        <f>IF(OR(C91="",D91=""),"",C91&amp;" - "&amp;D91)</f>
        <v/>
      </c>
      <c r="P91" s="18">
        <f>IF(E91="","",UPPER(SUBSTITUTE(SUBSTITUTE(E91,"-","")," ","")))</f>
        <v/>
      </c>
      <c r="Q91" s="18">
        <f>IF(P91="","",IF(LEN(P91)&lt;&gt;7,"Revisar",IF(AND(CODE(MID(P91,1,1))&gt;=65,CODE(MID(P91,1,1))&lt;=90,CODE(MID(P91,2,1))&gt;=65,CODE(MID(P91,2,1))&lt;=90,CODE(MID(P91,3,1))&gt;=65,CODE(MID(P91,3,1))&lt;=90,CODE(MID(P91,4,1))&gt;=48,CODE(MID(P91,4,1))&lt;=57,OR(AND(CODE(MID(P91,5,1))&gt;=48,CODE(MID(P91,5,1))&lt;=57,CODE(MID(P91,6,1))&gt;=48,CODE(MID(P91,6,1))&lt;=57,CODE(MID(P91,7,1))&gt;=48,CODE(MID(P91,7,1))&lt;=57),AND(CODE(MID(P91,5,1))&gt;=65,CODE(MID(P91,5,1))&lt;=90,CODE(MID(P91,6,1))&gt;=48,CODE(MID(P91,6,1))&lt;=57,CODE(MID(P91,7,1))&gt;=48,CODE(MID(P91,7,1))&lt;=57))),"Válido","Revisar")))</f>
        <v/>
      </c>
      <c r="R91" s="19">
        <f>IF(OR(P91="",M91=""),"",COUNTIFS($P$4:$P$203,P91,$M$4:$M$203,"Ativo"))</f>
        <v/>
      </c>
      <c r="S91" s="19">
        <f>IF(OR(O91="",M91=""),"",COUNTIFS($O$4:$O$203,O91,$M$4:$M$203,"Ativo"))</f>
        <v/>
      </c>
      <c r="T91" s="18">
        <f>IF(A91="","",IF(K91="","Sem credencial",IF(L91="","Validade ausente",IF(L91&lt;TODAY(),"Vencida",IF(L91&lt;=TODAY()+'Parâmetros'!$B$3,"Vence em breve","Vigente")))))</f>
        <v/>
      </c>
      <c r="U91" s="18">
        <f>IF(COUNTA($A91:$N91)=0,"",IF(OR(A91="",B91="",C91="",D91="",E91="",F91="",G91="",I91="",M91=""),"Incompleto",IF(Q91&lt;&gt;"Válido","Revisar placa",IF(AND(M91="Ativo",R91&gt;1),"Placa ativa duplicada",IF(AND(M91="Ativo",S91&gt;'Parâmetros'!$B$2),"Acima do limite",IF(AND(K91="",L91&lt;&gt;""),"Credencial inconsistente",IF(AND(M91="Ativo",'Parâmetros'!$B$4="Sim",K91=""),"Credencial ausente",IF(AND(K91&lt;&gt;"",L91=""),"Validade ausente",IF(AND(M91="Ativo",L91&lt;&gt;"",L91&lt;TODAY()),"Credencial vencida","OK")))))))))</f>
        <v/>
      </c>
      <c r="V91" s="17">
        <f>IF(U91="","",IF(U91&lt;&gt;"OK","Corrigir: "&amp;U91,IF(AND(M91&lt;&gt;"Inativo",T91="Vencida"),"Revisar credencial",IF(AND(M91&lt;&gt;"Inativo",T91="Vence em breve"),"Revisar validade",IF(M91="Pendente","Concluir cadastro","Nenhuma")))))</f>
        <v/>
      </c>
    </row>
    <row r="92" ht="31" customHeight="1">
      <c r="A92" s="10" t="n"/>
      <c r="B92" s="11" t="n"/>
      <c r="C92" s="10" t="n"/>
      <c r="D92" s="10" t="n"/>
      <c r="E92" s="10" t="n"/>
      <c r="F92" s="12" t="n"/>
      <c r="G92" s="12" t="n"/>
      <c r="H92" s="10" t="n"/>
      <c r="I92" s="10" t="n"/>
      <c r="J92" s="13" t="n"/>
      <c r="K92" s="10" t="n"/>
      <c r="L92" s="11" t="n"/>
      <c r="M92" s="10" t="n"/>
      <c r="N92" s="12" t="n"/>
      <c r="O92" s="14">
        <f>IF(OR(C92="",D92=""),"",C92&amp;" - "&amp;D92)</f>
        <v/>
      </c>
      <c r="P92" s="15">
        <f>IF(E92="","",UPPER(SUBSTITUTE(SUBSTITUTE(E92,"-","")," ","")))</f>
        <v/>
      </c>
      <c r="Q92" s="15">
        <f>IF(P92="","",IF(LEN(P92)&lt;&gt;7,"Revisar",IF(AND(CODE(MID(P92,1,1))&gt;=65,CODE(MID(P92,1,1))&lt;=90,CODE(MID(P92,2,1))&gt;=65,CODE(MID(P92,2,1))&lt;=90,CODE(MID(P92,3,1))&gt;=65,CODE(MID(P92,3,1))&lt;=90,CODE(MID(P92,4,1))&gt;=48,CODE(MID(P92,4,1))&lt;=57,OR(AND(CODE(MID(P92,5,1))&gt;=48,CODE(MID(P92,5,1))&lt;=57,CODE(MID(P92,6,1))&gt;=48,CODE(MID(P92,6,1))&lt;=57,CODE(MID(P92,7,1))&gt;=48,CODE(MID(P92,7,1))&lt;=57),AND(CODE(MID(P92,5,1))&gt;=65,CODE(MID(P92,5,1))&lt;=90,CODE(MID(P92,6,1))&gt;=48,CODE(MID(P92,6,1))&lt;=57,CODE(MID(P92,7,1))&gt;=48,CODE(MID(P92,7,1))&lt;=57))),"Válido","Revisar")))</f>
        <v/>
      </c>
      <c r="R92" s="16">
        <f>IF(OR(P92="",M92=""),"",COUNTIFS($P$4:$P$203,P92,$M$4:$M$203,"Ativo"))</f>
        <v/>
      </c>
      <c r="S92" s="16">
        <f>IF(OR(O92="",M92=""),"",COUNTIFS($O$4:$O$203,O92,$M$4:$M$203,"Ativo"))</f>
        <v/>
      </c>
      <c r="T92" s="15">
        <f>IF(A92="","",IF(K92="","Sem credencial",IF(L92="","Validade ausente",IF(L92&lt;TODAY(),"Vencida",IF(L92&lt;=TODAY()+'Parâmetros'!$B$3,"Vence em breve","Vigente")))))</f>
        <v/>
      </c>
      <c r="U92" s="15">
        <f>IF(COUNTA($A92:$N92)=0,"",IF(OR(A92="",B92="",C92="",D92="",E92="",F92="",G92="",I92="",M92=""),"Incompleto",IF(Q92&lt;&gt;"Válido","Revisar placa",IF(AND(M92="Ativo",R92&gt;1),"Placa ativa duplicada",IF(AND(M92="Ativo",S92&gt;'Parâmetros'!$B$2),"Acima do limite",IF(AND(K92="",L92&lt;&gt;""),"Credencial inconsistente",IF(AND(M92="Ativo",'Parâmetros'!$B$4="Sim",K92=""),"Credencial ausente",IF(AND(K92&lt;&gt;"",L92=""),"Validade ausente",IF(AND(M92="Ativo",L92&lt;&gt;"",L92&lt;TODAY()),"Credencial vencida","OK")))))))))</f>
        <v/>
      </c>
      <c r="V92" s="14">
        <f>IF(U92="","",IF(U92&lt;&gt;"OK","Corrigir: "&amp;U92,IF(AND(M92&lt;&gt;"Inativo",T92="Vencida"),"Revisar credencial",IF(AND(M92&lt;&gt;"Inativo",T92="Vence em breve"),"Revisar validade",IF(M92="Pendente","Concluir cadastro","Nenhuma")))))</f>
        <v/>
      </c>
    </row>
    <row r="93" ht="31" customHeight="1">
      <c r="A93" s="10" t="n"/>
      <c r="B93" s="11" t="n"/>
      <c r="C93" s="10" t="n"/>
      <c r="D93" s="10" t="n"/>
      <c r="E93" s="10" t="n"/>
      <c r="F93" s="12" t="n"/>
      <c r="G93" s="12" t="n"/>
      <c r="H93" s="10" t="n"/>
      <c r="I93" s="10" t="n"/>
      <c r="J93" s="13" t="n"/>
      <c r="K93" s="10" t="n"/>
      <c r="L93" s="11" t="n"/>
      <c r="M93" s="10" t="n"/>
      <c r="N93" s="12" t="n"/>
      <c r="O93" s="17">
        <f>IF(OR(C93="",D93=""),"",C93&amp;" - "&amp;D93)</f>
        <v/>
      </c>
      <c r="P93" s="18">
        <f>IF(E93="","",UPPER(SUBSTITUTE(SUBSTITUTE(E93,"-","")," ","")))</f>
        <v/>
      </c>
      <c r="Q93" s="18">
        <f>IF(P93="","",IF(LEN(P93)&lt;&gt;7,"Revisar",IF(AND(CODE(MID(P93,1,1))&gt;=65,CODE(MID(P93,1,1))&lt;=90,CODE(MID(P93,2,1))&gt;=65,CODE(MID(P93,2,1))&lt;=90,CODE(MID(P93,3,1))&gt;=65,CODE(MID(P93,3,1))&lt;=90,CODE(MID(P93,4,1))&gt;=48,CODE(MID(P93,4,1))&lt;=57,OR(AND(CODE(MID(P93,5,1))&gt;=48,CODE(MID(P93,5,1))&lt;=57,CODE(MID(P93,6,1))&gt;=48,CODE(MID(P93,6,1))&lt;=57,CODE(MID(P93,7,1))&gt;=48,CODE(MID(P93,7,1))&lt;=57),AND(CODE(MID(P93,5,1))&gt;=65,CODE(MID(P93,5,1))&lt;=90,CODE(MID(P93,6,1))&gt;=48,CODE(MID(P93,6,1))&lt;=57,CODE(MID(P93,7,1))&gt;=48,CODE(MID(P93,7,1))&lt;=57))),"Válido","Revisar")))</f>
        <v/>
      </c>
      <c r="R93" s="19">
        <f>IF(OR(P93="",M93=""),"",COUNTIFS($P$4:$P$203,P93,$M$4:$M$203,"Ativo"))</f>
        <v/>
      </c>
      <c r="S93" s="19">
        <f>IF(OR(O93="",M93=""),"",COUNTIFS($O$4:$O$203,O93,$M$4:$M$203,"Ativo"))</f>
        <v/>
      </c>
      <c r="T93" s="18">
        <f>IF(A93="","",IF(K93="","Sem credencial",IF(L93="","Validade ausente",IF(L93&lt;TODAY(),"Vencida",IF(L93&lt;=TODAY()+'Parâmetros'!$B$3,"Vence em breve","Vigente")))))</f>
        <v/>
      </c>
      <c r="U93" s="18">
        <f>IF(COUNTA($A93:$N93)=0,"",IF(OR(A93="",B93="",C93="",D93="",E93="",F93="",G93="",I93="",M93=""),"Incompleto",IF(Q93&lt;&gt;"Válido","Revisar placa",IF(AND(M93="Ativo",R93&gt;1),"Placa ativa duplicada",IF(AND(M93="Ativo",S93&gt;'Parâmetros'!$B$2),"Acima do limite",IF(AND(K93="",L93&lt;&gt;""),"Credencial inconsistente",IF(AND(M93="Ativo",'Parâmetros'!$B$4="Sim",K93=""),"Credencial ausente",IF(AND(K93&lt;&gt;"",L93=""),"Validade ausente",IF(AND(M93="Ativo",L93&lt;&gt;"",L93&lt;TODAY()),"Credencial vencida","OK")))))))))</f>
        <v/>
      </c>
      <c r="V93" s="17">
        <f>IF(U93="","",IF(U93&lt;&gt;"OK","Corrigir: "&amp;U93,IF(AND(M93&lt;&gt;"Inativo",T93="Vencida"),"Revisar credencial",IF(AND(M93&lt;&gt;"Inativo",T93="Vence em breve"),"Revisar validade",IF(M93="Pendente","Concluir cadastro","Nenhuma")))))</f>
        <v/>
      </c>
    </row>
    <row r="94" ht="31" customHeight="1">
      <c r="A94" s="10" t="n"/>
      <c r="B94" s="11" t="n"/>
      <c r="C94" s="10" t="n"/>
      <c r="D94" s="10" t="n"/>
      <c r="E94" s="10" t="n"/>
      <c r="F94" s="12" t="n"/>
      <c r="G94" s="12" t="n"/>
      <c r="H94" s="10" t="n"/>
      <c r="I94" s="10" t="n"/>
      <c r="J94" s="13" t="n"/>
      <c r="K94" s="10" t="n"/>
      <c r="L94" s="11" t="n"/>
      <c r="M94" s="10" t="n"/>
      <c r="N94" s="12" t="n"/>
      <c r="O94" s="14">
        <f>IF(OR(C94="",D94=""),"",C94&amp;" - "&amp;D94)</f>
        <v/>
      </c>
      <c r="P94" s="15">
        <f>IF(E94="","",UPPER(SUBSTITUTE(SUBSTITUTE(E94,"-","")," ","")))</f>
        <v/>
      </c>
      <c r="Q94" s="15">
        <f>IF(P94="","",IF(LEN(P94)&lt;&gt;7,"Revisar",IF(AND(CODE(MID(P94,1,1))&gt;=65,CODE(MID(P94,1,1))&lt;=90,CODE(MID(P94,2,1))&gt;=65,CODE(MID(P94,2,1))&lt;=90,CODE(MID(P94,3,1))&gt;=65,CODE(MID(P94,3,1))&lt;=90,CODE(MID(P94,4,1))&gt;=48,CODE(MID(P94,4,1))&lt;=57,OR(AND(CODE(MID(P94,5,1))&gt;=48,CODE(MID(P94,5,1))&lt;=57,CODE(MID(P94,6,1))&gt;=48,CODE(MID(P94,6,1))&lt;=57,CODE(MID(P94,7,1))&gt;=48,CODE(MID(P94,7,1))&lt;=57),AND(CODE(MID(P94,5,1))&gt;=65,CODE(MID(P94,5,1))&lt;=90,CODE(MID(P94,6,1))&gt;=48,CODE(MID(P94,6,1))&lt;=57,CODE(MID(P94,7,1))&gt;=48,CODE(MID(P94,7,1))&lt;=57))),"Válido","Revisar")))</f>
        <v/>
      </c>
      <c r="R94" s="16">
        <f>IF(OR(P94="",M94=""),"",COUNTIFS($P$4:$P$203,P94,$M$4:$M$203,"Ativo"))</f>
        <v/>
      </c>
      <c r="S94" s="16">
        <f>IF(OR(O94="",M94=""),"",COUNTIFS($O$4:$O$203,O94,$M$4:$M$203,"Ativo"))</f>
        <v/>
      </c>
      <c r="T94" s="15">
        <f>IF(A94="","",IF(K94="","Sem credencial",IF(L94="","Validade ausente",IF(L94&lt;TODAY(),"Vencida",IF(L94&lt;=TODAY()+'Parâmetros'!$B$3,"Vence em breve","Vigente")))))</f>
        <v/>
      </c>
      <c r="U94" s="15">
        <f>IF(COUNTA($A94:$N94)=0,"",IF(OR(A94="",B94="",C94="",D94="",E94="",F94="",G94="",I94="",M94=""),"Incompleto",IF(Q94&lt;&gt;"Válido","Revisar placa",IF(AND(M94="Ativo",R94&gt;1),"Placa ativa duplicada",IF(AND(M94="Ativo",S94&gt;'Parâmetros'!$B$2),"Acima do limite",IF(AND(K94="",L94&lt;&gt;""),"Credencial inconsistente",IF(AND(M94="Ativo",'Parâmetros'!$B$4="Sim",K94=""),"Credencial ausente",IF(AND(K94&lt;&gt;"",L94=""),"Validade ausente",IF(AND(M94="Ativo",L94&lt;&gt;"",L94&lt;TODAY()),"Credencial vencida","OK")))))))))</f>
        <v/>
      </c>
      <c r="V94" s="14">
        <f>IF(U94="","",IF(U94&lt;&gt;"OK","Corrigir: "&amp;U94,IF(AND(M94&lt;&gt;"Inativo",T94="Vencida"),"Revisar credencial",IF(AND(M94&lt;&gt;"Inativo",T94="Vence em breve"),"Revisar validade",IF(M94="Pendente","Concluir cadastro","Nenhuma")))))</f>
        <v/>
      </c>
    </row>
    <row r="95" ht="31" customHeight="1">
      <c r="A95" s="10" t="n"/>
      <c r="B95" s="11" t="n"/>
      <c r="C95" s="10" t="n"/>
      <c r="D95" s="10" t="n"/>
      <c r="E95" s="10" t="n"/>
      <c r="F95" s="12" t="n"/>
      <c r="G95" s="12" t="n"/>
      <c r="H95" s="10" t="n"/>
      <c r="I95" s="10" t="n"/>
      <c r="J95" s="13" t="n"/>
      <c r="K95" s="10" t="n"/>
      <c r="L95" s="11" t="n"/>
      <c r="M95" s="10" t="n"/>
      <c r="N95" s="12" t="n"/>
      <c r="O95" s="17">
        <f>IF(OR(C95="",D95=""),"",C95&amp;" - "&amp;D95)</f>
        <v/>
      </c>
      <c r="P95" s="18">
        <f>IF(E95="","",UPPER(SUBSTITUTE(SUBSTITUTE(E95,"-","")," ","")))</f>
        <v/>
      </c>
      <c r="Q95" s="18">
        <f>IF(P95="","",IF(LEN(P95)&lt;&gt;7,"Revisar",IF(AND(CODE(MID(P95,1,1))&gt;=65,CODE(MID(P95,1,1))&lt;=90,CODE(MID(P95,2,1))&gt;=65,CODE(MID(P95,2,1))&lt;=90,CODE(MID(P95,3,1))&gt;=65,CODE(MID(P95,3,1))&lt;=90,CODE(MID(P95,4,1))&gt;=48,CODE(MID(P95,4,1))&lt;=57,OR(AND(CODE(MID(P95,5,1))&gt;=48,CODE(MID(P95,5,1))&lt;=57,CODE(MID(P95,6,1))&gt;=48,CODE(MID(P95,6,1))&lt;=57,CODE(MID(P95,7,1))&gt;=48,CODE(MID(P95,7,1))&lt;=57),AND(CODE(MID(P95,5,1))&gt;=65,CODE(MID(P95,5,1))&lt;=90,CODE(MID(P95,6,1))&gt;=48,CODE(MID(P95,6,1))&lt;=57,CODE(MID(P95,7,1))&gt;=48,CODE(MID(P95,7,1))&lt;=57))),"Válido","Revisar")))</f>
        <v/>
      </c>
      <c r="R95" s="19">
        <f>IF(OR(P95="",M95=""),"",COUNTIFS($P$4:$P$203,P95,$M$4:$M$203,"Ativo"))</f>
        <v/>
      </c>
      <c r="S95" s="19">
        <f>IF(OR(O95="",M95=""),"",COUNTIFS($O$4:$O$203,O95,$M$4:$M$203,"Ativo"))</f>
        <v/>
      </c>
      <c r="T95" s="18">
        <f>IF(A95="","",IF(K95="","Sem credencial",IF(L95="","Validade ausente",IF(L95&lt;TODAY(),"Vencida",IF(L95&lt;=TODAY()+'Parâmetros'!$B$3,"Vence em breve","Vigente")))))</f>
        <v/>
      </c>
      <c r="U95" s="18">
        <f>IF(COUNTA($A95:$N95)=0,"",IF(OR(A95="",B95="",C95="",D95="",E95="",F95="",G95="",I95="",M95=""),"Incompleto",IF(Q95&lt;&gt;"Válido","Revisar placa",IF(AND(M95="Ativo",R95&gt;1),"Placa ativa duplicada",IF(AND(M95="Ativo",S95&gt;'Parâmetros'!$B$2),"Acima do limite",IF(AND(K95="",L95&lt;&gt;""),"Credencial inconsistente",IF(AND(M95="Ativo",'Parâmetros'!$B$4="Sim",K95=""),"Credencial ausente",IF(AND(K95&lt;&gt;"",L95=""),"Validade ausente",IF(AND(M95="Ativo",L95&lt;&gt;"",L95&lt;TODAY()),"Credencial vencida","OK")))))))))</f>
        <v/>
      </c>
      <c r="V95" s="17">
        <f>IF(U95="","",IF(U95&lt;&gt;"OK","Corrigir: "&amp;U95,IF(AND(M95&lt;&gt;"Inativo",T95="Vencida"),"Revisar credencial",IF(AND(M95&lt;&gt;"Inativo",T95="Vence em breve"),"Revisar validade",IF(M95="Pendente","Concluir cadastro","Nenhuma")))))</f>
        <v/>
      </c>
    </row>
    <row r="96" ht="31" customHeight="1">
      <c r="A96" s="10" t="n"/>
      <c r="B96" s="11" t="n"/>
      <c r="C96" s="10" t="n"/>
      <c r="D96" s="10" t="n"/>
      <c r="E96" s="10" t="n"/>
      <c r="F96" s="12" t="n"/>
      <c r="G96" s="12" t="n"/>
      <c r="H96" s="10" t="n"/>
      <c r="I96" s="10" t="n"/>
      <c r="J96" s="13" t="n"/>
      <c r="K96" s="10" t="n"/>
      <c r="L96" s="11" t="n"/>
      <c r="M96" s="10" t="n"/>
      <c r="N96" s="12" t="n"/>
      <c r="O96" s="14">
        <f>IF(OR(C96="",D96=""),"",C96&amp;" - "&amp;D96)</f>
        <v/>
      </c>
      <c r="P96" s="15">
        <f>IF(E96="","",UPPER(SUBSTITUTE(SUBSTITUTE(E96,"-","")," ","")))</f>
        <v/>
      </c>
      <c r="Q96" s="15">
        <f>IF(P96="","",IF(LEN(P96)&lt;&gt;7,"Revisar",IF(AND(CODE(MID(P96,1,1))&gt;=65,CODE(MID(P96,1,1))&lt;=90,CODE(MID(P96,2,1))&gt;=65,CODE(MID(P96,2,1))&lt;=90,CODE(MID(P96,3,1))&gt;=65,CODE(MID(P96,3,1))&lt;=90,CODE(MID(P96,4,1))&gt;=48,CODE(MID(P96,4,1))&lt;=57,OR(AND(CODE(MID(P96,5,1))&gt;=48,CODE(MID(P96,5,1))&lt;=57,CODE(MID(P96,6,1))&gt;=48,CODE(MID(P96,6,1))&lt;=57,CODE(MID(P96,7,1))&gt;=48,CODE(MID(P96,7,1))&lt;=57),AND(CODE(MID(P96,5,1))&gt;=65,CODE(MID(P96,5,1))&lt;=90,CODE(MID(P96,6,1))&gt;=48,CODE(MID(P96,6,1))&lt;=57,CODE(MID(P96,7,1))&gt;=48,CODE(MID(P96,7,1))&lt;=57))),"Válido","Revisar")))</f>
        <v/>
      </c>
      <c r="R96" s="16">
        <f>IF(OR(P96="",M96=""),"",COUNTIFS($P$4:$P$203,P96,$M$4:$M$203,"Ativo"))</f>
        <v/>
      </c>
      <c r="S96" s="16">
        <f>IF(OR(O96="",M96=""),"",COUNTIFS($O$4:$O$203,O96,$M$4:$M$203,"Ativo"))</f>
        <v/>
      </c>
      <c r="T96" s="15">
        <f>IF(A96="","",IF(K96="","Sem credencial",IF(L96="","Validade ausente",IF(L96&lt;TODAY(),"Vencida",IF(L96&lt;=TODAY()+'Parâmetros'!$B$3,"Vence em breve","Vigente")))))</f>
        <v/>
      </c>
      <c r="U96" s="15">
        <f>IF(COUNTA($A96:$N96)=0,"",IF(OR(A96="",B96="",C96="",D96="",E96="",F96="",G96="",I96="",M96=""),"Incompleto",IF(Q96&lt;&gt;"Válido","Revisar placa",IF(AND(M96="Ativo",R96&gt;1),"Placa ativa duplicada",IF(AND(M96="Ativo",S96&gt;'Parâmetros'!$B$2),"Acima do limite",IF(AND(K96="",L96&lt;&gt;""),"Credencial inconsistente",IF(AND(M96="Ativo",'Parâmetros'!$B$4="Sim",K96=""),"Credencial ausente",IF(AND(K96&lt;&gt;"",L96=""),"Validade ausente",IF(AND(M96="Ativo",L96&lt;&gt;"",L96&lt;TODAY()),"Credencial vencida","OK")))))))))</f>
        <v/>
      </c>
      <c r="V96" s="14">
        <f>IF(U96="","",IF(U96&lt;&gt;"OK","Corrigir: "&amp;U96,IF(AND(M96&lt;&gt;"Inativo",T96="Vencida"),"Revisar credencial",IF(AND(M96&lt;&gt;"Inativo",T96="Vence em breve"),"Revisar validade",IF(M96="Pendente","Concluir cadastro","Nenhuma")))))</f>
        <v/>
      </c>
    </row>
    <row r="97" ht="31" customHeight="1">
      <c r="A97" s="10" t="n"/>
      <c r="B97" s="11" t="n"/>
      <c r="C97" s="10" t="n"/>
      <c r="D97" s="10" t="n"/>
      <c r="E97" s="10" t="n"/>
      <c r="F97" s="12" t="n"/>
      <c r="G97" s="12" t="n"/>
      <c r="H97" s="10" t="n"/>
      <c r="I97" s="10" t="n"/>
      <c r="J97" s="13" t="n"/>
      <c r="K97" s="10" t="n"/>
      <c r="L97" s="11" t="n"/>
      <c r="M97" s="10" t="n"/>
      <c r="N97" s="12" t="n"/>
      <c r="O97" s="17">
        <f>IF(OR(C97="",D97=""),"",C97&amp;" - "&amp;D97)</f>
        <v/>
      </c>
      <c r="P97" s="18">
        <f>IF(E97="","",UPPER(SUBSTITUTE(SUBSTITUTE(E97,"-","")," ","")))</f>
        <v/>
      </c>
      <c r="Q97" s="18">
        <f>IF(P97="","",IF(LEN(P97)&lt;&gt;7,"Revisar",IF(AND(CODE(MID(P97,1,1))&gt;=65,CODE(MID(P97,1,1))&lt;=90,CODE(MID(P97,2,1))&gt;=65,CODE(MID(P97,2,1))&lt;=90,CODE(MID(P97,3,1))&gt;=65,CODE(MID(P97,3,1))&lt;=90,CODE(MID(P97,4,1))&gt;=48,CODE(MID(P97,4,1))&lt;=57,OR(AND(CODE(MID(P97,5,1))&gt;=48,CODE(MID(P97,5,1))&lt;=57,CODE(MID(P97,6,1))&gt;=48,CODE(MID(P97,6,1))&lt;=57,CODE(MID(P97,7,1))&gt;=48,CODE(MID(P97,7,1))&lt;=57),AND(CODE(MID(P97,5,1))&gt;=65,CODE(MID(P97,5,1))&lt;=90,CODE(MID(P97,6,1))&gt;=48,CODE(MID(P97,6,1))&lt;=57,CODE(MID(P97,7,1))&gt;=48,CODE(MID(P97,7,1))&lt;=57))),"Válido","Revisar")))</f>
        <v/>
      </c>
      <c r="R97" s="19">
        <f>IF(OR(P97="",M97=""),"",COUNTIFS($P$4:$P$203,P97,$M$4:$M$203,"Ativo"))</f>
        <v/>
      </c>
      <c r="S97" s="19">
        <f>IF(OR(O97="",M97=""),"",COUNTIFS($O$4:$O$203,O97,$M$4:$M$203,"Ativo"))</f>
        <v/>
      </c>
      <c r="T97" s="18">
        <f>IF(A97="","",IF(K97="","Sem credencial",IF(L97="","Validade ausente",IF(L97&lt;TODAY(),"Vencida",IF(L97&lt;=TODAY()+'Parâmetros'!$B$3,"Vence em breve","Vigente")))))</f>
        <v/>
      </c>
      <c r="U97" s="18">
        <f>IF(COUNTA($A97:$N97)=0,"",IF(OR(A97="",B97="",C97="",D97="",E97="",F97="",G97="",I97="",M97=""),"Incompleto",IF(Q97&lt;&gt;"Válido","Revisar placa",IF(AND(M97="Ativo",R97&gt;1),"Placa ativa duplicada",IF(AND(M97="Ativo",S97&gt;'Parâmetros'!$B$2),"Acima do limite",IF(AND(K97="",L97&lt;&gt;""),"Credencial inconsistente",IF(AND(M97="Ativo",'Parâmetros'!$B$4="Sim",K97=""),"Credencial ausente",IF(AND(K97&lt;&gt;"",L97=""),"Validade ausente",IF(AND(M97="Ativo",L97&lt;&gt;"",L97&lt;TODAY()),"Credencial vencida","OK")))))))))</f>
        <v/>
      </c>
      <c r="V97" s="17">
        <f>IF(U97="","",IF(U97&lt;&gt;"OK","Corrigir: "&amp;U97,IF(AND(M97&lt;&gt;"Inativo",T97="Vencida"),"Revisar credencial",IF(AND(M97&lt;&gt;"Inativo",T97="Vence em breve"),"Revisar validade",IF(M97="Pendente","Concluir cadastro","Nenhuma")))))</f>
        <v/>
      </c>
    </row>
    <row r="98" ht="31" customHeight="1">
      <c r="A98" s="10" t="n"/>
      <c r="B98" s="11" t="n"/>
      <c r="C98" s="10" t="n"/>
      <c r="D98" s="10" t="n"/>
      <c r="E98" s="10" t="n"/>
      <c r="F98" s="12" t="n"/>
      <c r="G98" s="12" t="n"/>
      <c r="H98" s="10" t="n"/>
      <c r="I98" s="10" t="n"/>
      <c r="J98" s="13" t="n"/>
      <c r="K98" s="10" t="n"/>
      <c r="L98" s="11" t="n"/>
      <c r="M98" s="10" t="n"/>
      <c r="N98" s="12" t="n"/>
      <c r="O98" s="14">
        <f>IF(OR(C98="",D98=""),"",C98&amp;" - "&amp;D98)</f>
        <v/>
      </c>
      <c r="P98" s="15">
        <f>IF(E98="","",UPPER(SUBSTITUTE(SUBSTITUTE(E98,"-","")," ","")))</f>
        <v/>
      </c>
      <c r="Q98" s="15">
        <f>IF(P98="","",IF(LEN(P98)&lt;&gt;7,"Revisar",IF(AND(CODE(MID(P98,1,1))&gt;=65,CODE(MID(P98,1,1))&lt;=90,CODE(MID(P98,2,1))&gt;=65,CODE(MID(P98,2,1))&lt;=90,CODE(MID(P98,3,1))&gt;=65,CODE(MID(P98,3,1))&lt;=90,CODE(MID(P98,4,1))&gt;=48,CODE(MID(P98,4,1))&lt;=57,OR(AND(CODE(MID(P98,5,1))&gt;=48,CODE(MID(P98,5,1))&lt;=57,CODE(MID(P98,6,1))&gt;=48,CODE(MID(P98,6,1))&lt;=57,CODE(MID(P98,7,1))&gt;=48,CODE(MID(P98,7,1))&lt;=57),AND(CODE(MID(P98,5,1))&gt;=65,CODE(MID(P98,5,1))&lt;=90,CODE(MID(P98,6,1))&gt;=48,CODE(MID(P98,6,1))&lt;=57,CODE(MID(P98,7,1))&gt;=48,CODE(MID(P98,7,1))&lt;=57))),"Válido","Revisar")))</f>
        <v/>
      </c>
      <c r="R98" s="16">
        <f>IF(OR(P98="",M98=""),"",COUNTIFS($P$4:$P$203,P98,$M$4:$M$203,"Ativo"))</f>
        <v/>
      </c>
      <c r="S98" s="16">
        <f>IF(OR(O98="",M98=""),"",COUNTIFS($O$4:$O$203,O98,$M$4:$M$203,"Ativo"))</f>
        <v/>
      </c>
      <c r="T98" s="15">
        <f>IF(A98="","",IF(K98="","Sem credencial",IF(L98="","Validade ausente",IF(L98&lt;TODAY(),"Vencida",IF(L98&lt;=TODAY()+'Parâmetros'!$B$3,"Vence em breve","Vigente")))))</f>
        <v/>
      </c>
      <c r="U98" s="15">
        <f>IF(COUNTA($A98:$N98)=0,"",IF(OR(A98="",B98="",C98="",D98="",E98="",F98="",G98="",I98="",M98=""),"Incompleto",IF(Q98&lt;&gt;"Válido","Revisar placa",IF(AND(M98="Ativo",R98&gt;1),"Placa ativa duplicada",IF(AND(M98="Ativo",S98&gt;'Parâmetros'!$B$2),"Acima do limite",IF(AND(K98="",L98&lt;&gt;""),"Credencial inconsistente",IF(AND(M98="Ativo",'Parâmetros'!$B$4="Sim",K98=""),"Credencial ausente",IF(AND(K98&lt;&gt;"",L98=""),"Validade ausente",IF(AND(M98="Ativo",L98&lt;&gt;"",L98&lt;TODAY()),"Credencial vencida","OK")))))))))</f>
        <v/>
      </c>
      <c r="V98" s="14">
        <f>IF(U98="","",IF(U98&lt;&gt;"OK","Corrigir: "&amp;U98,IF(AND(M98&lt;&gt;"Inativo",T98="Vencida"),"Revisar credencial",IF(AND(M98&lt;&gt;"Inativo",T98="Vence em breve"),"Revisar validade",IF(M98="Pendente","Concluir cadastro","Nenhuma")))))</f>
        <v/>
      </c>
    </row>
    <row r="99" ht="31" customHeight="1">
      <c r="A99" s="10" t="n"/>
      <c r="B99" s="11" t="n"/>
      <c r="C99" s="10" t="n"/>
      <c r="D99" s="10" t="n"/>
      <c r="E99" s="10" t="n"/>
      <c r="F99" s="12" t="n"/>
      <c r="G99" s="12" t="n"/>
      <c r="H99" s="10" t="n"/>
      <c r="I99" s="10" t="n"/>
      <c r="J99" s="13" t="n"/>
      <c r="K99" s="10" t="n"/>
      <c r="L99" s="11" t="n"/>
      <c r="M99" s="10" t="n"/>
      <c r="N99" s="12" t="n"/>
      <c r="O99" s="17">
        <f>IF(OR(C99="",D99=""),"",C99&amp;" - "&amp;D99)</f>
        <v/>
      </c>
      <c r="P99" s="18">
        <f>IF(E99="","",UPPER(SUBSTITUTE(SUBSTITUTE(E99,"-","")," ","")))</f>
        <v/>
      </c>
      <c r="Q99" s="18">
        <f>IF(P99="","",IF(LEN(P99)&lt;&gt;7,"Revisar",IF(AND(CODE(MID(P99,1,1))&gt;=65,CODE(MID(P99,1,1))&lt;=90,CODE(MID(P99,2,1))&gt;=65,CODE(MID(P99,2,1))&lt;=90,CODE(MID(P99,3,1))&gt;=65,CODE(MID(P99,3,1))&lt;=90,CODE(MID(P99,4,1))&gt;=48,CODE(MID(P99,4,1))&lt;=57,OR(AND(CODE(MID(P99,5,1))&gt;=48,CODE(MID(P99,5,1))&lt;=57,CODE(MID(P99,6,1))&gt;=48,CODE(MID(P99,6,1))&lt;=57,CODE(MID(P99,7,1))&gt;=48,CODE(MID(P99,7,1))&lt;=57),AND(CODE(MID(P99,5,1))&gt;=65,CODE(MID(P99,5,1))&lt;=90,CODE(MID(P99,6,1))&gt;=48,CODE(MID(P99,6,1))&lt;=57,CODE(MID(P99,7,1))&gt;=48,CODE(MID(P99,7,1))&lt;=57))),"Válido","Revisar")))</f>
        <v/>
      </c>
      <c r="R99" s="19">
        <f>IF(OR(P99="",M99=""),"",COUNTIFS($P$4:$P$203,P99,$M$4:$M$203,"Ativo"))</f>
        <v/>
      </c>
      <c r="S99" s="19">
        <f>IF(OR(O99="",M99=""),"",COUNTIFS($O$4:$O$203,O99,$M$4:$M$203,"Ativo"))</f>
        <v/>
      </c>
      <c r="T99" s="18">
        <f>IF(A99="","",IF(K99="","Sem credencial",IF(L99="","Validade ausente",IF(L99&lt;TODAY(),"Vencida",IF(L99&lt;=TODAY()+'Parâmetros'!$B$3,"Vence em breve","Vigente")))))</f>
        <v/>
      </c>
      <c r="U99" s="18">
        <f>IF(COUNTA($A99:$N99)=0,"",IF(OR(A99="",B99="",C99="",D99="",E99="",F99="",G99="",I99="",M99=""),"Incompleto",IF(Q99&lt;&gt;"Válido","Revisar placa",IF(AND(M99="Ativo",R99&gt;1),"Placa ativa duplicada",IF(AND(M99="Ativo",S99&gt;'Parâmetros'!$B$2),"Acima do limite",IF(AND(K99="",L99&lt;&gt;""),"Credencial inconsistente",IF(AND(M99="Ativo",'Parâmetros'!$B$4="Sim",K99=""),"Credencial ausente",IF(AND(K99&lt;&gt;"",L99=""),"Validade ausente",IF(AND(M99="Ativo",L99&lt;&gt;"",L99&lt;TODAY()),"Credencial vencida","OK")))))))))</f>
        <v/>
      </c>
      <c r="V99" s="17">
        <f>IF(U99="","",IF(U99&lt;&gt;"OK","Corrigir: "&amp;U99,IF(AND(M99&lt;&gt;"Inativo",T99="Vencida"),"Revisar credencial",IF(AND(M99&lt;&gt;"Inativo",T99="Vence em breve"),"Revisar validade",IF(M99="Pendente","Concluir cadastro","Nenhuma")))))</f>
        <v/>
      </c>
    </row>
    <row r="100" ht="31" customHeight="1">
      <c r="A100" s="10" t="n"/>
      <c r="B100" s="11" t="n"/>
      <c r="C100" s="10" t="n"/>
      <c r="D100" s="10" t="n"/>
      <c r="E100" s="10" t="n"/>
      <c r="F100" s="12" t="n"/>
      <c r="G100" s="12" t="n"/>
      <c r="H100" s="10" t="n"/>
      <c r="I100" s="10" t="n"/>
      <c r="J100" s="13" t="n"/>
      <c r="K100" s="10" t="n"/>
      <c r="L100" s="11" t="n"/>
      <c r="M100" s="10" t="n"/>
      <c r="N100" s="12" t="n"/>
      <c r="O100" s="14">
        <f>IF(OR(C100="",D100=""),"",C100&amp;" - "&amp;D100)</f>
        <v/>
      </c>
      <c r="P100" s="15">
        <f>IF(E100="","",UPPER(SUBSTITUTE(SUBSTITUTE(E100,"-","")," ","")))</f>
        <v/>
      </c>
      <c r="Q100" s="15">
        <f>IF(P100="","",IF(LEN(P100)&lt;&gt;7,"Revisar",IF(AND(CODE(MID(P100,1,1))&gt;=65,CODE(MID(P100,1,1))&lt;=90,CODE(MID(P100,2,1))&gt;=65,CODE(MID(P100,2,1))&lt;=90,CODE(MID(P100,3,1))&gt;=65,CODE(MID(P100,3,1))&lt;=90,CODE(MID(P100,4,1))&gt;=48,CODE(MID(P100,4,1))&lt;=57,OR(AND(CODE(MID(P100,5,1))&gt;=48,CODE(MID(P100,5,1))&lt;=57,CODE(MID(P100,6,1))&gt;=48,CODE(MID(P100,6,1))&lt;=57,CODE(MID(P100,7,1))&gt;=48,CODE(MID(P100,7,1))&lt;=57),AND(CODE(MID(P100,5,1))&gt;=65,CODE(MID(P100,5,1))&lt;=90,CODE(MID(P100,6,1))&gt;=48,CODE(MID(P100,6,1))&lt;=57,CODE(MID(P100,7,1))&gt;=48,CODE(MID(P100,7,1))&lt;=57))),"Válido","Revisar")))</f>
        <v/>
      </c>
      <c r="R100" s="16">
        <f>IF(OR(P100="",M100=""),"",COUNTIFS($P$4:$P$203,P100,$M$4:$M$203,"Ativo"))</f>
        <v/>
      </c>
      <c r="S100" s="16">
        <f>IF(OR(O100="",M100=""),"",COUNTIFS($O$4:$O$203,O100,$M$4:$M$203,"Ativo"))</f>
        <v/>
      </c>
      <c r="T100" s="15">
        <f>IF(A100="","",IF(K100="","Sem credencial",IF(L100="","Validade ausente",IF(L100&lt;TODAY(),"Vencida",IF(L100&lt;=TODAY()+'Parâmetros'!$B$3,"Vence em breve","Vigente")))))</f>
        <v/>
      </c>
      <c r="U100" s="15">
        <f>IF(COUNTA($A100:$N100)=0,"",IF(OR(A100="",B100="",C100="",D100="",E100="",F100="",G100="",I100="",M100=""),"Incompleto",IF(Q100&lt;&gt;"Válido","Revisar placa",IF(AND(M100="Ativo",R100&gt;1),"Placa ativa duplicada",IF(AND(M100="Ativo",S100&gt;'Parâmetros'!$B$2),"Acima do limite",IF(AND(K100="",L100&lt;&gt;""),"Credencial inconsistente",IF(AND(M100="Ativo",'Parâmetros'!$B$4="Sim",K100=""),"Credencial ausente",IF(AND(K100&lt;&gt;"",L100=""),"Validade ausente",IF(AND(M100="Ativo",L100&lt;&gt;"",L100&lt;TODAY()),"Credencial vencida","OK")))))))))</f>
        <v/>
      </c>
      <c r="V100" s="14">
        <f>IF(U100="","",IF(U100&lt;&gt;"OK","Corrigir: "&amp;U100,IF(AND(M100&lt;&gt;"Inativo",T100="Vencida"),"Revisar credencial",IF(AND(M100&lt;&gt;"Inativo",T100="Vence em breve"),"Revisar validade",IF(M100="Pendente","Concluir cadastro","Nenhuma")))))</f>
        <v/>
      </c>
    </row>
    <row r="101" ht="31" customHeight="1">
      <c r="A101" s="10" t="n"/>
      <c r="B101" s="11" t="n"/>
      <c r="C101" s="10" t="n"/>
      <c r="D101" s="10" t="n"/>
      <c r="E101" s="10" t="n"/>
      <c r="F101" s="12" t="n"/>
      <c r="G101" s="12" t="n"/>
      <c r="H101" s="10" t="n"/>
      <c r="I101" s="10" t="n"/>
      <c r="J101" s="13" t="n"/>
      <c r="K101" s="10" t="n"/>
      <c r="L101" s="11" t="n"/>
      <c r="M101" s="10" t="n"/>
      <c r="N101" s="12" t="n"/>
      <c r="O101" s="17">
        <f>IF(OR(C101="",D101=""),"",C101&amp;" - "&amp;D101)</f>
        <v/>
      </c>
      <c r="P101" s="18">
        <f>IF(E101="","",UPPER(SUBSTITUTE(SUBSTITUTE(E101,"-","")," ","")))</f>
        <v/>
      </c>
      <c r="Q101" s="18">
        <f>IF(P101="","",IF(LEN(P101)&lt;&gt;7,"Revisar",IF(AND(CODE(MID(P101,1,1))&gt;=65,CODE(MID(P101,1,1))&lt;=90,CODE(MID(P101,2,1))&gt;=65,CODE(MID(P101,2,1))&lt;=90,CODE(MID(P101,3,1))&gt;=65,CODE(MID(P101,3,1))&lt;=90,CODE(MID(P101,4,1))&gt;=48,CODE(MID(P101,4,1))&lt;=57,OR(AND(CODE(MID(P101,5,1))&gt;=48,CODE(MID(P101,5,1))&lt;=57,CODE(MID(P101,6,1))&gt;=48,CODE(MID(P101,6,1))&lt;=57,CODE(MID(P101,7,1))&gt;=48,CODE(MID(P101,7,1))&lt;=57),AND(CODE(MID(P101,5,1))&gt;=65,CODE(MID(P101,5,1))&lt;=90,CODE(MID(P101,6,1))&gt;=48,CODE(MID(P101,6,1))&lt;=57,CODE(MID(P101,7,1))&gt;=48,CODE(MID(P101,7,1))&lt;=57))),"Válido","Revisar")))</f>
        <v/>
      </c>
      <c r="R101" s="19">
        <f>IF(OR(P101="",M101=""),"",COUNTIFS($P$4:$P$203,P101,$M$4:$M$203,"Ativo"))</f>
        <v/>
      </c>
      <c r="S101" s="19">
        <f>IF(OR(O101="",M101=""),"",COUNTIFS($O$4:$O$203,O101,$M$4:$M$203,"Ativo"))</f>
        <v/>
      </c>
      <c r="T101" s="18">
        <f>IF(A101="","",IF(K101="","Sem credencial",IF(L101="","Validade ausente",IF(L101&lt;TODAY(),"Vencida",IF(L101&lt;=TODAY()+'Parâmetros'!$B$3,"Vence em breve","Vigente")))))</f>
        <v/>
      </c>
      <c r="U101" s="18">
        <f>IF(COUNTA($A101:$N101)=0,"",IF(OR(A101="",B101="",C101="",D101="",E101="",F101="",G101="",I101="",M101=""),"Incompleto",IF(Q101&lt;&gt;"Válido","Revisar placa",IF(AND(M101="Ativo",R101&gt;1),"Placa ativa duplicada",IF(AND(M101="Ativo",S101&gt;'Parâmetros'!$B$2),"Acima do limite",IF(AND(K101="",L101&lt;&gt;""),"Credencial inconsistente",IF(AND(M101="Ativo",'Parâmetros'!$B$4="Sim",K101=""),"Credencial ausente",IF(AND(K101&lt;&gt;"",L101=""),"Validade ausente",IF(AND(M101="Ativo",L101&lt;&gt;"",L101&lt;TODAY()),"Credencial vencida","OK")))))))))</f>
        <v/>
      </c>
      <c r="V101" s="17">
        <f>IF(U101="","",IF(U101&lt;&gt;"OK","Corrigir: "&amp;U101,IF(AND(M101&lt;&gt;"Inativo",T101="Vencida"),"Revisar credencial",IF(AND(M101&lt;&gt;"Inativo",T101="Vence em breve"),"Revisar validade",IF(M101="Pendente","Concluir cadastro","Nenhuma")))))</f>
        <v/>
      </c>
    </row>
    <row r="102" ht="31" customHeight="1">
      <c r="A102" s="10" t="n"/>
      <c r="B102" s="11" t="n"/>
      <c r="C102" s="10" t="n"/>
      <c r="D102" s="10" t="n"/>
      <c r="E102" s="10" t="n"/>
      <c r="F102" s="12" t="n"/>
      <c r="G102" s="12" t="n"/>
      <c r="H102" s="10" t="n"/>
      <c r="I102" s="10" t="n"/>
      <c r="J102" s="13" t="n"/>
      <c r="K102" s="10" t="n"/>
      <c r="L102" s="11" t="n"/>
      <c r="M102" s="10" t="n"/>
      <c r="N102" s="12" t="n"/>
      <c r="O102" s="14">
        <f>IF(OR(C102="",D102=""),"",C102&amp;" - "&amp;D102)</f>
        <v/>
      </c>
      <c r="P102" s="15">
        <f>IF(E102="","",UPPER(SUBSTITUTE(SUBSTITUTE(E102,"-","")," ","")))</f>
        <v/>
      </c>
      <c r="Q102" s="15">
        <f>IF(P102="","",IF(LEN(P102)&lt;&gt;7,"Revisar",IF(AND(CODE(MID(P102,1,1))&gt;=65,CODE(MID(P102,1,1))&lt;=90,CODE(MID(P102,2,1))&gt;=65,CODE(MID(P102,2,1))&lt;=90,CODE(MID(P102,3,1))&gt;=65,CODE(MID(P102,3,1))&lt;=90,CODE(MID(P102,4,1))&gt;=48,CODE(MID(P102,4,1))&lt;=57,OR(AND(CODE(MID(P102,5,1))&gt;=48,CODE(MID(P102,5,1))&lt;=57,CODE(MID(P102,6,1))&gt;=48,CODE(MID(P102,6,1))&lt;=57,CODE(MID(P102,7,1))&gt;=48,CODE(MID(P102,7,1))&lt;=57),AND(CODE(MID(P102,5,1))&gt;=65,CODE(MID(P102,5,1))&lt;=90,CODE(MID(P102,6,1))&gt;=48,CODE(MID(P102,6,1))&lt;=57,CODE(MID(P102,7,1))&gt;=48,CODE(MID(P102,7,1))&lt;=57))),"Válido","Revisar")))</f>
        <v/>
      </c>
      <c r="R102" s="16">
        <f>IF(OR(P102="",M102=""),"",COUNTIFS($P$4:$P$203,P102,$M$4:$M$203,"Ativo"))</f>
        <v/>
      </c>
      <c r="S102" s="16">
        <f>IF(OR(O102="",M102=""),"",COUNTIFS($O$4:$O$203,O102,$M$4:$M$203,"Ativo"))</f>
        <v/>
      </c>
      <c r="T102" s="15">
        <f>IF(A102="","",IF(K102="","Sem credencial",IF(L102="","Validade ausente",IF(L102&lt;TODAY(),"Vencida",IF(L102&lt;=TODAY()+'Parâmetros'!$B$3,"Vence em breve","Vigente")))))</f>
        <v/>
      </c>
      <c r="U102" s="15">
        <f>IF(COUNTA($A102:$N102)=0,"",IF(OR(A102="",B102="",C102="",D102="",E102="",F102="",G102="",I102="",M102=""),"Incompleto",IF(Q102&lt;&gt;"Válido","Revisar placa",IF(AND(M102="Ativo",R102&gt;1),"Placa ativa duplicada",IF(AND(M102="Ativo",S102&gt;'Parâmetros'!$B$2),"Acima do limite",IF(AND(K102="",L102&lt;&gt;""),"Credencial inconsistente",IF(AND(M102="Ativo",'Parâmetros'!$B$4="Sim",K102=""),"Credencial ausente",IF(AND(K102&lt;&gt;"",L102=""),"Validade ausente",IF(AND(M102="Ativo",L102&lt;&gt;"",L102&lt;TODAY()),"Credencial vencida","OK")))))))))</f>
        <v/>
      </c>
      <c r="V102" s="14">
        <f>IF(U102="","",IF(U102&lt;&gt;"OK","Corrigir: "&amp;U102,IF(AND(M102&lt;&gt;"Inativo",T102="Vencida"),"Revisar credencial",IF(AND(M102&lt;&gt;"Inativo",T102="Vence em breve"),"Revisar validade",IF(M102="Pendente","Concluir cadastro","Nenhuma")))))</f>
        <v/>
      </c>
    </row>
    <row r="103" ht="31" customHeight="1">
      <c r="A103" s="10" t="n"/>
      <c r="B103" s="11" t="n"/>
      <c r="C103" s="10" t="n"/>
      <c r="D103" s="10" t="n"/>
      <c r="E103" s="10" t="n"/>
      <c r="F103" s="12" t="n"/>
      <c r="G103" s="12" t="n"/>
      <c r="H103" s="10" t="n"/>
      <c r="I103" s="10" t="n"/>
      <c r="J103" s="13" t="n"/>
      <c r="K103" s="10" t="n"/>
      <c r="L103" s="11" t="n"/>
      <c r="M103" s="10" t="n"/>
      <c r="N103" s="12" t="n"/>
      <c r="O103" s="17">
        <f>IF(OR(C103="",D103=""),"",C103&amp;" - "&amp;D103)</f>
        <v/>
      </c>
      <c r="P103" s="18">
        <f>IF(E103="","",UPPER(SUBSTITUTE(SUBSTITUTE(E103,"-","")," ","")))</f>
        <v/>
      </c>
      <c r="Q103" s="18">
        <f>IF(P103="","",IF(LEN(P103)&lt;&gt;7,"Revisar",IF(AND(CODE(MID(P103,1,1))&gt;=65,CODE(MID(P103,1,1))&lt;=90,CODE(MID(P103,2,1))&gt;=65,CODE(MID(P103,2,1))&lt;=90,CODE(MID(P103,3,1))&gt;=65,CODE(MID(P103,3,1))&lt;=90,CODE(MID(P103,4,1))&gt;=48,CODE(MID(P103,4,1))&lt;=57,OR(AND(CODE(MID(P103,5,1))&gt;=48,CODE(MID(P103,5,1))&lt;=57,CODE(MID(P103,6,1))&gt;=48,CODE(MID(P103,6,1))&lt;=57,CODE(MID(P103,7,1))&gt;=48,CODE(MID(P103,7,1))&lt;=57),AND(CODE(MID(P103,5,1))&gt;=65,CODE(MID(P103,5,1))&lt;=90,CODE(MID(P103,6,1))&gt;=48,CODE(MID(P103,6,1))&lt;=57,CODE(MID(P103,7,1))&gt;=48,CODE(MID(P103,7,1))&lt;=57))),"Válido","Revisar")))</f>
        <v/>
      </c>
      <c r="R103" s="19">
        <f>IF(OR(P103="",M103=""),"",COUNTIFS($P$4:$P$203,P103,$M$4:$M$203,"Ativo"))</f>
        <v/>
      </c>
      <c r="S103" s="19">
        <f>IF(OR(O103="",M103=""),"",COUNTIFS($O$4:$O$203,O103,$M$4:$M$203,"Ativo"))</f>
        <v/>
      </c>
      <c r="T103" s="18">
        <f>IF(A103="","",IF(K103="","Sem credencial",IF(L103="","Validade ausente",IF(L103&lt;TODAY(),"Vencida",IF(L103&lt;=TODAY()+'Parâmetros'!$B$3,"Vence em breve","Vigente")))))</f>
        <v/>
      </c>
      <c r="U103" s="18">
        <f>IF(COUNTA($A103:$N103)=0,"",IF(OR(A103="",B103="",C103="",D103="",E103="",F103="",G103="",I103="",M103=""),"Incompleto",IF(Q103&lt;&gt;"Válido","Revisar placa",IF(AND(M103="Ativo",R103&gt;1),"Placa ativa duplicada",IF(AND(M103="Ativo",S103&gt;'Parâmetros'!$B$2),"Acima do limite",IF(AND(K103="",L103&lt;&gt;""),"Credencial inconsistente",IF(AND(M103="Ativo",'Parâmetros'!$B$4="Sim",K103=""),"Credencial ausente",IF(AND(K103&lt;&gt;"",L103=""),"Validade ausente",IF(AND(M103="Ativo",L103&lt;&gt;"",L103&lt;TODAY()),"Credencial vencida","OK")))))))))</f>
        <v/>
      </c>
      <c r="V103" s="17">
        <f>IF(U103="","",IF(U103&lt;&gt;"OK","Corrigir: "&amp;U103,IF(AND(M103&lt;&gt;"Inativo",T103="Vencida"),"Revisar credencial",IF(AND(M103&lt;&gt;"Inativo",T103="Vence em breve"),"Revisar validade",IF(M103="Pendente","Concluir cadastro","Nenhuma")))))</f>
        <v/>
      </c>
    </row>
    <row r="104" ht="31" customHeight="1">
      <c r="A104" s="10" t="n"/>
      <c r="B104" s="11" t="n"/>
      <c r="C104" s="10" t="n"/>
      <c r="D104" s="10" t="n"/>
      <c r="E104" s="10" t="n"/>
      <c r="F104" s="12" t="n"/>
      <c r="G104" s="12" t="n"/>
      <c r="H104" s="10" t="n"/>
      <c r="I104" s="10" t="n"/>
      <c r="J104" s="13" t="n"/>
      <c r="K104" s="10" t="n"/>
      <c r="L104" s="11" t="n"/>
      <c r="M104" s="10" t="n"/>
      <c r="N104" s="12" t="n"/>
      <c r="O104" s="14">
        <f>IF(OR(C104="",D104=""),"",C104&amp;" - "&amp;D104)</f>
        <v/>
      </c>
      <c r="P104" s="15">
        <f>IF(E104="","",UPPER(SUBSTITUTE(SUBSTITUTE(E104,"-","")," ","")))</f>
        <v/>
      </c>
      <c r="Q104" s="15">
        <f>IF(P104="","",IF(LEN(P104)&lt;&gt;7,"Revisar",IF(AND(CODE(MID(P104,1,1))&gt;=65,CODE(MID(P104,1,1))&lt;=90,CODE(MID(P104,2,1))&gt;=65,CODE(MID(P104,2,1))&lt;=90,CODE(MID(P104,3,1))&gt;=65,CODE(MID(P104,3,1))&lt;=90,CODE(MID(P104,4,1))&gt;=48,CODE(MID(P104,4,1))&lt;=57,OR(AND(CODE(MID(P104,5,1))&gt;=48,CODE(MID(P104,5,1))&lt;=57,CODE(MID(P104,6,1))&gt;=48,CODE(MID(P104,6,1))&lt;=57,CODE(MID(P104,7,1))&gt;=48,CODE(MID(P104,7,1))&lt;=57),AND(CODE(MID(P104,5,1))&gt;=65,CODE(MID(P104,5,1))&lt;=90,CODE(MID(P104,6,1))&gt;=48,CODE(MID(P104,6,1))&lt;=57,CODE(MID(P104,7,1))&gt;=48,CODE(MID(P104,7,1))&lt;=57))),"Válido","Revisar")))</f>
        <v/>
      </c>
      <c r="R104" s="16">
        <f>IF(OR(P104="",M104=""),"",COUNTIFS($P$4:$P$203,P104,$M$4:$M$203,"Ativo"))</f>
        <v/>
      </c>
      <c r="S104" s="16">
        <f>IF(OR(O104="",M104=""),"",COUNTIFS($O$4:$O$203,O104,$M$4:$M$203,"Ativo"))</f>
        <v/>
      </c>
      <c r="T104" s="15">
        <f>IF(A104="","",IF(K104="","Sem credencial",IF(L104="","Validade ausente",IF(L104&lt;TODAY(),"Vencida",IF(L104&lt;=TODAY()+'Parâmetros'!$B$3,"Vence em breve","Vigente")))))</f>
        <v/>
      </c>
      <c r="U104" s="15">
        <f>IF(COUNTA($A104:$N104)=0,"",IF(OR(A104="",B104="",C104="",D104="",E104="",F104="",G104="",I104="",M104=""),"Incompleto",IF(Q104&lt;&gt;"Válido","Revisar placa",IF(AND(M104="Ativo",R104&gt;1),"Placa ativa duplicada",IF(AND(M104="Ativo",S104&gt;'Parâmetros'!$B$2),"Acima do limite",IF(AND(K104="",L104&lt;&gt;""),"Credencial inconsistente",IF(AND(M104="Ativo",'Parâmetros'!$B$4="Sim",K104=""),"Credencial ausente",IF(AND(K104&lt;&gt;"",L104=""),"Validade ausente",IF(AND(M104="Ativo",L104&lt;&gt;"",L104&lt;TODAY()),"Credencial vencida","OK")))))))))</f>
        <v/>
      </c>
      <c r="V104" s="14">
        <f>IF(U104="","",IF(U104&lt;&gt;"OK","Corrigir: "&amp;U104,IF(AND(M104&lt;&gt;"Inativo",T104="Vencida"),"Revisar credencial",IF(AND(M104&lt;&gt;"Inativo",T104="Vence em breve"),"Revisar validade",IF(M104="Pendente","Concluir cadastro","Nenhuma")))))</f>
        <v/>
      </c>
    </row>
    <row r="105" ht="31" customHeight="1">
      <c r="A105" s="10" t="n"/>
      <c r="B105" s="11" t="n"/>
      <c r="C105" s="10" t="n"/>
      <c r="D105" s="10" t="n"/>
      <c r="E105" s="10" t="n"/>
      <c r="F105" s="12" t="n"/>
      <c r="G105" s="12" t="n"/>
      <c r="H105" s="10" t="n"/>
      <c r="I105" s="10" t="n"/>
      <c r="J105" s="13" t="n"/>
      <c r="K105" s="10" t="n"/>
      <c r="L105" s="11" t="n"/>
      <c r="M105" s="10" t="n"/>
      <c r="N105" s="12" t="n"/>
      <c r="O105" s="17">
        <f>IF(OR(C105="",D105=""),"",C105&amp;" - "&amp;D105)</f>
        <v/>
      </c>
      <c r="P105" s="18">
        <f>IF(E105="","",UPPER(SUBSTITUTE(SUBSTITUTE(E105,"-","")," ","")))</f>
        <v/>
      </c>
      <c r="Q105" s="18">
        <f>IF(P105="","",IF(LEN(P105)&lt;&gt;7,"Revisar",IF(AND(CODE(MID(P105,1,1))&gt;=65,CODE(MID(P105,1,1))&lt;=90,CODE(MID(P105,2,1))&gt;=65,CODE(MID(P105,2,1))&lt;=90,CODE(MID(P105,3,1))&gt;=65,CODE(MID(P105,3,1))&lt;=90,CODE(MID(P105,4,1))&gt;=48,CODE(MID(P105,4,1))&lt;=57,OR(AND(CODE(MID(P105,5,1))&gt;=48,CODE(MID(P105,5,1))&lt;=57,CODE(MID(P105,6,1))&gt;=48,CODE(MID(P105,6,1))&lt;=57,CODE(MID(P105,7,1))&gt;=48,CODE(MID(P105,7,1))&lt;=57),AND(CODE(MID(P105,5,1))&gt;=65,CODE(MID(P105,5,1))&lt;=90,CODE(MID(P105,6,1))&gt;=48,CODE(MID(P105,6,1))&lt;=57,CODE(MID(P105,7,1))&gt;=48,CODE(MID(P105,7,1))&lt;=57))),"Válido","Revisar")))</f>
        <v/>
      </c>
      <c r="R105" s="19">
        <f>IF(OR(P105="",M105=""),"",COUNTIFS($P$4:$P$203,P105,$M$4:$M$203,"Ativo"))</f>
        <v/>
      </c>
      <c r="S105" s="19">
        <f>IF(OR(O105="",M105=""),"",COUNTIFS($O$4:$O$203,O105,$M$4:$M$203,"Ativo"))</f>
        <v/>
      </c>
      <c r="T105" s="18">
        <f>IF(A105="","",IF(K105="","Sem credencial",IF(L105="","Validade ausente",IF(L105&lt;TODAY(),"Vencida",IF(L105&lt;=TODAY()+'Parâmetros'!$B$3,"Vence em breve","Vigente")))))</f>
        <v/>
      </c>
      <c r="U105" s="18">
        <f>IF(COUNTA($A105:$N105)=0,"",IF(OR(A105="",B105="",C105="",D105="",E105="",F105="",G105="",I105="",M105=""),"Incompleto",IF(Q105&lt;&gt;"Válido","Revisar placa",IF(AND(M105="Ativo",R105&gt;1),"Placa ativa duplicada",IF(AND(M105="Ativo",S105&gt;'Parâmetros'!$B$2),"Acima do limite",IF(AND(K105="",L105&lt;&gt;""),"Credencial inconsistente",IF(AND(M105="Ativo",'Parâmetros'!$B$4="Sim",K105=""),"Credencial ausente",IF(AND(K105&lt;&gt;"",L105=""),"Validade ausente",IF(AND(M105="Ativo",L105&lt;&gt;"",L105&lt;TODAY()),"Credencial vencida","OK")))))))))</f>
        <v/>
      </c>
      <c r="V105" s="17">
        <f>IF(U105="","",IF(U105&lt;&gt;"OK","Corrigir: "&amp;U105,IF(AND(M105&lt;&gt;"Inativo",T105="Vencida"),"Revisar credencial",IF(AND(M105&lt;&gt;"Inativo",T105="Vence em breve"),"Revisar validade",IF(M105="Pendente","Concluir cadastro","Nenhuma")))))</f>
        <v/>
      </c>
    </row>
    <row r="106" ht="31" customHeight="1">
      <c r="A106" s="10" t="n"/>
      <c r="B106" s="11" t="n"/>
      <c r="C106" s="10" t="n"/>
      <c r="D106" s="10" t="n"/>
      <c r="E106" s="10" t="n"/>
      <c r="F106" s="12" t="n"/>
      <c r="G106" s="12" t="n"/>
      <c r="H106" s="10" t="n"/>
      <c r="I106" s="10" t="n"/>
      <c r="J106" s="13" t="n"/>
      <c r="K106" s="10" t="n"/>
      <c r="L106" s="11" t="n"/>
      <c r="M106" s="10" t="n"/>
      <c r="N106" s="12" t="n"/>
      <c r="O106" s="14">
        <f>IF(OR(C106="",D106=""),"",C106&amp;" - "&amp;D106)</f>
        <v/>
      </c>
      <c r="P106" s="15">
        <f>IF(E106="","",UPPER(SUBSTITUTE(SUBSTITUTE(E106,"-","")," ","")))</f>
        <v/>
      </c>
      <c r="Q106" s="15">
        <f>IF(P106="","",IF(LEN(P106)&lt;&gt;7,"Revisar",IF(AND(CODE(MID(P106,1,1))&gt;=65,CODE(MID(P106,1,1))&lt;=90,CODE(MID(P106,2,1))&gt;=65,CODE(MID(P106,2,1))&lt;=90,CODE(MID(P106,3,1))&gt;=65,CODE(MID(P106,3,1))&lt;=90,CODE(MID(P106,4,1))&gt;=48,CODE(MID(P106,4,1))&lt;=57,OR(AND(CODE(MID(P106,5,1))&gt;=48,CODE(MID(P106,5,1))&lt;=57,CODE(MID(P106,6,1))&gt;=48,CODE(MID(P106,6,1))&lt;=57,CODE(MID(P106,7,1))&gt;=48,CODE(MID(P106,7,1))&lt;=57),AND(CODE(MID(P106,5,1))&gt;=65,CODE(MID(P106,5,1))&lt;=90,CODE(MID(P106,6,1))&gt;=48,CODE(MID(P106,6,1))&lt;=57,CODE(MID(P106,7,1))&gt;=48,CODE(MID(P106,7,1))&lt;=57))),"Válido","Revisar")))</f>
        <v/>
      </c>
      <c r="R106" s="16">
        <f>IF(OR(P106="",M106=""),"",COUNTIFS($P$4:$P$203,P106,$M$4:$M$203,"Ativo"))</f>
        <v/>
      </c>
      <c r="S106" s="16">
        <f>IF(OR(O106="",M106=""),"",COUNTIFS($O$4:$O$203,O106,$M$4:$M$203,"Ativo"))</f>
        <v/>
      </c>
      <c r="T106" s="15">
        <f>IF(A106="","",IF(K106="","Sem credencial",IF(L106="","Validade ausente",IF(L106&lt;TODAY(),"Vencida",IF(L106&lt;=TODAY()+'Parâmetros'!$B$3,"Vence em breve","Vigente")))))</f>
        <v/>
      </c>
      <c r="U106" s="15">
        <f>IF(COUNTA($A106:$N106)=0,"",IF(OR(A106="",B106="",C106="",D106="",E106="",F106="",G106="",I106="",M106=""),"Incompleto",IF(Q106&lt;&gt;"Válido","Revisar placa",IF(AND(M106="Ativo",R106&gt;1),"Placa ativa duplicada",IF(AND(M106="Ativo",S106&gt;'Parâmetros'!$B$2),"Acima do limite",IF(AND(K106="",L106&lt;&gt;""),"Credencial inconsistente",IF(AND(M106="Ativo",'Parâmetros'!$B$4="Sim",K106=""),"Credencial ausente",IF(AND(K106&lt;&gt;"",L106=""),"Validade ausente",IF(AND(M106="Ativo",L106&lt;&gt;"",L106&lt;TODAY()),"Credencial vencida","OK")))))))))</f>
        <v/>
      </c>
      <c r="V106" s="14">
        <f>IF(U106="","",IF(U106&lt;&gt;"OK","Corrigir: "&amp;U106,IF(AND(M106&lt;&gt;"Inativo",T106="Vencida"),"Revisar credencial",IF(AND(M106&lt;&gt;"Inativo",T106="Vence em breve"),"Revisar validade",IF(M106="Pendente","Concluir cadastro","Nenhuma")))))</f>
        <v/>
      </c>
    </row>
    <row r="107" ht="31" customHeight="1">
      <c r="A107" s="10" t="n"/>
      <c r="B107" s="11" t="n"/>
      <c r="C107" s="10" t="n"/>
      <c r="D107" s="10" t="n"/>
      <c r="E107" s="10" t="n"/>
      <c r="F107" s="12" t="n"/>
      <c r="G107" s="12" t="n"/>
      <c r="H107" s="10" t="n"/>
      <c r="I107" s="10" t="n"/>
      <c r="J107" s="13" t="n"/>
      <c r="K107" s="10" t="n"/>
      <c r="L107" s="11" t="n"/>
      <c r="M107" s="10" t="n"/>
      <c r="N107" s="12" t="n"/>
      <c r="O107" s="17">
        <f>IF(OR(C107="",D107=""),"",C107&amp;" - "&amp;D107)</f>
        <v/>
      </c>
      <c r="P107" s="18">
        <f>IF(E107="","",UPPER(SUBSTITUTE(SUBSTITUTE(E107,"-","")," ","")))</f>
        <v/>
      </c>
      <c r="Q107" s="18">
        <f>IF(P107="","",IF(LEN(P107)&lt;&gt;7,"Revisar",IF(AND(CODE(MID(P107,1,1))&gt;=65,CODE(MID(P107,1,1))&lt;=90,CODE(MID(P107,2,1))&gt;=65,CODE(MID(P107,2,1))&lt;=90,CODE(MID(P107,3,1))&gt;=65,CODE(MID(P107,3,1))&lt;=90,CODE(MID(P107,4,1))&gt;=48,CODE(MID(P107,4,1))&lt;=57,OR(AND(CODE(MID(P107,5,1))&gt;=48,CODE(MID(P107,5,1))&lt;=57,CODE(MID(P107,6,1))&gt;=48,CODE(MID(P107,6,1))&lt;=57,CODE(MID(P107,7,1))&gt;=48,CODE(MID(P107,7,1))&lt;=57),AND(CODE(MID(P107,5,1))&gt;=65,CODE(MID(P107,5,1))&lt;=90,CODE(MID(P107,6,1))&gt;=48,CODE(MID(P107,6,1))&lt;=57,CODE(MID(P107,7,1))&gt;=48,CODE(MID(P107,7,1))&lt;=57))),"Válido","Revisar")))</f>
        <v/>
      </c>
      <c r="R107" s="19">
        <f>IF(OR(P107="",M107=""),"",COUNTIFS($P$4:$P$203,P107,$M$4:$M$203,"Ativo"))</f>
        <v/>
      </c>
      <c r="S107" s="19">
        <f>IF(OR(O107="",M107=""),"",COUNTIFS($O$4:$O$203,O107,$M$4:$M$203,"Ativo"))</f>
        <v/>
      </c>
      <c r="T107" s="18">
        <f>IF(A107="","",IF(K107="","Sem credencial",IF(L107="","Validade ausente",IF(L107&lt;TODAY(),"Vencida",IF(L107&lt;=TODAY()+'Parâmetros'!$B$3,"Vence em breve","Vigente")))))</f>
        <v/>
      </c>
      <c r="U107" s="18">
        <f>IF(COUNTA($A107:$N107)=0,"",IF(OR(A107="",B107="",C107="",D107="",E107="",F107="",G107="",I107="",M107=""),"Incompleto",IF(Q107&lt;&gt;"Válido","Revisar placa",IF(AND(M107="Ativo",R107&gt;1),"Placa ativa duplicada",IF(AND(M107="Ativo",S107&gt;'Parâmetros'!$B$2),"Acima do limite",IF(AND(K107="",L107&lt;&gt;""),"Credencial inconsistente",IF(AND(M107="Ativo",'Parâmetros'!$B$4="Sim",K107=""),"Credencial ausente",IF(AND(K107&lt;&gt;"",L107=""),"Validade ausente",IF(AND(M107="Ativo",L107&lt;&gt;"",L107&lt;TODAY()),"Credencial vencida","OK")))))))))</f>
        <v/>
      </c>
      <c r="V107" s="17">
        <f>IF(U107="","",IF(U107&lt;&gt;"OK","Corrigir: "&amp;U107,IF(AND(M107&lt;&gt;"Inativo",T107="Vencida"),"Revisar credencial",IF(AND(M107&lt;&gt;"Inativo",T107="Vence em breve"),"Revisar validade",IF(M107="Pendente","Concluir cadastro","Nenhuma")))))</f>
        <v/>
      </c>
    </row>
    <row r="108" ht="31" customHeight="1">
      <c r="A108" s="10" t="n"/>
      <c r="B108" s="11" t="n"/>
      <c r="C108" s="10" t="n"/>
      <c r="D108" s="10" t="n"/>
      <c r="E108" s="10" t="n"/>
      <c r="F108" s="12" t="n"/>
      <c r="G108" s="12" t="n"/>
      <c r="H108" s="10" t="n"/>
      <c r="I108" s="10" t="n"/>
      <c r="J108" s="13" t="n"/>
      <c r="K108" s="10" t="n"/>
      <c r="L108" s="11" t="n"/>
      <c r="M108" s="10" t="n"/>
      <c r="N108" s="12" t="n"/>
      <c r="O108" s="14">
        <f>IF(OR(C108="",D108=""),"",C108&amp;" - "&amp;D108)</f>
        <v/>
      </c>
      <c r="P108" s="15">
        <f>IF(E108="","",UPPER(SUBSTITUTE(SUBSTITUTE(E108,"-","")," ","")))</f>
        <v/>
      </c>
      <c r="Q108" s="15">
        <f>IF(P108="","",IF(LEN(P108)&lt;&gt;7,"Revisar",IF(AND(CODE(MID(P108,1,1))&gt;=65,CODE(MID(P108,1,1))&lt;=90,CODE(MID(P108,2,1))&gt;=65,CODE(MID(P108,2,1))&lt;=90,CODE(MID(P108,3,1))&gt;=65,CODE(MID(P108,3,1))&lt;=90,CODE(MID(P108,4,1))&gt;=48,CODE(MID(P108,4,1))&lt;=57,OR(AND(CODE(MID(P108,5,1))&gt;=48,CODE(MID(P108,5,1))&lt;=57,CODE(MID(P108,6,1))&gt;=48,CODE(MID(P108,6,1))&lt;=57,CODE(MID(P108,7,1))&gt;=48,CODE(MID(P108,7,1))&lt;=57),AND(CODE(MID(P108,5,1))&gt;=65,CODE(MID(P108,5,1))&lt;=90,CODE(MID(P108,6,1))&gt;=48,CODE(MID(P108,6,1))&lt;=57,CODE(MID(P108,7,1))&gt;=48,CODE(MID(P108,7,1))&lt;=57))),"Válido","Revisar")))</f>
        <v/>
      </c>
      <c r="R108" s="16">
        <f>IF(OR(P108="",M108=""),"",COUNTIFS($P$4:$P$203,P108,$M$4:$M$203,"Ativo"))</f>
        <v/>
      </c>
      <c r="S108" s="16">
        <f>IF(OR(O108="",M108=""),"",COUNTIFS($O$4:$O$203,O108,$M$4:$M$203,"Ativo"))</f>
        <v/>
      </c>
      <c r="T108" s="15">
        <f>IF(A108="","",IF(K108="","Sem credencial",IF(L108="","Validade ausente",IF(L108&lt;TODAY(),"Vencida",IF(L108&lt;=TODAY()+'Parâmetros'!$B$3,"Vence em breve","Vigente")))))</f>
        <v/>
      </c>
      <c r="U108" s="15">
        <f>IF(COUNTA($A108:$N108)=0,"",IF(OR(A108="",B108="",C108="",D108="",E108="",F108="",G108="",I108="",M108=""),"Incompleto",IF(Q108&lt;&gt;"Válido","Revisar placa",IF(AND(M108="Ativo",R108&gt;1),"Placa ativa duplicada",IF(AND(M108="Ativo",S108&gt;'Parâmetros'!$B$2),"Acima do limite",IF(AND(K108="",L108&lt;&gt;""),"Credencial inconsistente",IF(AND(M108="Ativo",'Parâmetros'!$B$4="Sim",K108=""),"Credencial ausente",IF(AND(K108&lt;&gt;"",L108=""),"Validade ausente",IF(AND(M108="Ativo",L108&lt;&gt;"",L108&lt;TODAY()),"Credencial vencida","OK")))))))))</f>
        <v/>
      </c>
      <c r="V108" s="14">
        <f>IF(U108="","",IF(U108&lt;&gt;"OK","Corrigir: "&amp;U108,IF(AND(M108&lt;&gt;"Inativo",T108="Vencida"),"Revisar credencial",IF(AND(M108&lt;&gt;"Inativo",T108="Vence em breve"),"Revisar validade",IF(M108="Pendente","Concluir cadastro","Nenhuma")))))</f>
        <v/>
      </c>
    </row>
    <row r="109" ht="31" customHeight="1">
      <c r="A109" s="10" t="n"/>
      <c r="B109" s="11" t="n"/>
      <c r="C109" s="10" t="n"/>
      <c r="D109" s="10" t="n"/>
      <c r="E109" s="10" t="n"/>
      <c r="F109" s="12" t="n"/>
      <c r="G109" s="12" t="n"/>
      <c r="H109" s="10" t="n"/>
      <c r="I109" s="10" t="n"/>
      <c r="J109" s="13" t="n"/>
      <c r="K109" s="10" t="n"/>
      <c r="L109" s="11" t="n"/>
      <c r="M109" s="10" t="n"/>
      <c r="N109" s="12" t="n"/>
      <c r="O109" s="17">
        <f>IF(OR(C109="",D109=""),"",C109&amp;" - "&amp;D109)</f>
        <v/>
      </c>
      <c r="P109" s="18">
        <f>IF(E109="","",UPPER(SUBSTITUTE(SUBSTITUTE(E109,"-","")," ","")))</f>
        <v/>
      </c>
      <c r="Q109" s="18">
        <f>IF(P109="","",IF(LEN(P109)&lt;&gt;7,"Revisar",IF(AND(CODE(MID(P109,1,1))&gt;=65,CODE(MID(P109,1,1))&lt;=90,CODE(MID(P109,2,1))&gt;=65,CODE(MID(P109,2,1))&lt;=90,CODE(MID(P109,3,1))&gt;=65,CODE(MID(P109,3,1))&lt;=90,CODE(MID(P109,4,1))&gt;=48,CODE(MID(P109,4,1))&lt;=57,OR(AND(CODE(MID(P109,5,1))&gt;=48,CODE(MID(P109,5,1))&lt;=57,CODE(MID(P109,6,1))&gt;=48,CODE(MID(P109,6,1))&lt;=57,CODE(MID(P109,7,1))&gt;=48,CODE(MID(P109,7,1))&lt;=57),AND(CODE(MID(P109,5,1))&gt;=65,CODE(MID(P109,5,1))&lt;=90,CODE(MID(P109,6,1))&gt;=48,CODE(MID(P109,6,1))&lt;=57,CODE(MID(P109,7,1))&gt;=48,CODE(MID(P109,7,1))&lt;=57))),"Válido","Revisar")))</f>
        <v/>
      </c>
      <c r="R109" s="19">
        <f>IF(OR(P109="",M109=""),"",COUNTIFS($P$4:$P$203,P109,$M$4:$M$203,"Ativo"))</f>
        <v/>
      </c>
      <c r="S109" s="19">
        <f>IF(OR(O109="",M109=""),"",COUNTIFS($O$4:$O$203,O109,$M$4:$M$203,"Ativo"))</f>
        <v/>
      </c>
      <c r="T109" s="18">
        <f>IF(A109="","",IF(K109="","Sem credencial",IF(L109="","Validade ausente",IF(L109&lt;TODAY(),"Vencida",IF(L109&lt;=TODAY()+'Parâmetros'!$B$3,"Vence em breve","Vigente")))))</f>
        <v/>
      </c>
      <c r="U109" s="18">
        <f>IF(COUNTA($A109:$N109)=0,"",IF(OR(A109="",B109="",C109="",D109="",E109="",F109="",G109="",I109="",M109=""),"Incompleto",IF(Q109&lt;&gt;"Válido","Revisar placa",IF(AND(M109="Ativo",R109&gt;1),"Placa ativa duplicada",IF(AND(M109="Ativo",S109&gt;'Parâmetros'!$B$2),"Acima do limite",IF(AND(K109="",L109&lt;&gt;""),"Credencial inconsistente",IF(AND(M109="Ativo",'Parâmetros'!$B$4="Sim",K109=""),"Credencial ausente",IF(AND(K109&lt;&gt;"",L109=""),"Validade ausente",IF(AND(M109="Ativo",L109&lt;&gt;"",L109&lt;TODAY()),"Credencial vencida","OK")))))))))</f>
        <v/>
      </c>
      <c r="V109" s="17">
        <f>IF(U109="","",IF(U109&lt;&gt;"OK","Corrigir: "&amp;U109,IF(AND(M109&lt;&gt;"Inativo",T109="Vencida"),"Revisar credencial",IF(AND(M109&lt;&gt;"Inativo",T109="Vence em breve"),"Revisar validade",IF(M109="Pendente","Concluir cadastro","Nenhuma")))))</f>
        <v/>
      </c>
    </row>
    <row r="110" ht="31" customHeight="1">
      <c r="A110" s="10" t="n"/>
      <c r="B110" s="11" t="n"/>
      <c r="C110" s="10" t="n"/>
      <c r="D110" s="10" t="n"/>
      <c r="E110" s="10" t="n"/>
      <c r="F110" s="12" t="n"/>
      <c r="G110" s="12" t="n"/>
      <c r="H110" s="10" t="n"/>
      <c r="I110" s="10" t="n"/>
      <c r="J110" s="13" t="n"/>
      <c r="K110" s="10" t="n"/>
      <c r="L110" s="11" t="n"/>
      <c r="M110" s="10" t="n"/>
      <c r="N110" s="12" t="n"/>
      <c r="O110" s="14">
        <f>IF(OR(C110="",D110=""),"",C110&amp;" - "&amp;D110)</f>
        <v/>
      </c>
      <c r="P110" s="15">
        <f>IF(E110="","",UPPER(SUBSTITUTE(SUBSTITUTE(E110,"-","")," ","")))</f>
        <v/>
      </c>
      <c r="Q110" s="15">
        <f>IF(P110="","",IF(LEN(P110)&lt;&gt;7,"Revisar",IF(AND(CODE(MID(P110,1,1))&gt;=65,CODE(MID(P110,1,1))&lt;=90,CODE(MID(P110,2,1))&gt;=65,CODE(MID(P110,2,1))&lt;=90,CODE(MID(P110,3,1))&gt;=65,CODE(MID(P110,3,1))&lt;=90,CODE(MID(P110,4,1))&gt;=48,CODE(MID(P110,4,1))&lt;=57,OR(AND(CODE(MID(P110,5,1))&gt;=48,CODE(MID(P110,5,1))&lt;=57,CODE(MID(P110,6,1))&gt;=48,CODE(MID(P110,6,1))&lt;=57,CODE(MID(P110,7,1))&gt;=48,CODE(MID(P110,7,1))&lt;=57),AND(CODE(MID(P110,5,1))&gt;=65,CODE(MID(P110,5,1))&lt;=90,CODE(MID(P110,6,1))&gt;=48,CODE(MID(P110,6,1))&lt;=57,CODE(MID(P110,7,1))&gt;=48,CODE(MID(P110,7,1))&lt;=57))),"Válido","Revisar")))</f>
        <v/>
      </c>
      <c r="R110" s="16">
        <f>IF(OR(P110="",M110=""),"",COUNTIFS($P$4:$P$203,P110,$M$4:$M$203,"Ativo"))</f>
        <v/>
      </c>
      <c r="S110" s="16">
        <f>IF(OR(O110="",M110=""),"",COUNTIFS($O$4:$O$203,O110,$M$4:$M$203,"Ativo"))</f>
        <v/>
      </c>
      <c r="T110" s="15">
        <f>IF(A110="","",IF(K110="","Sem credencial",IF(L110="","Validade ausente",IF(L110&lt;TODAY(),"Vencida",IF(L110&lt;=TODAY()+'Parâmetros'!$B$3,"Vence em breve","Vigente")))))</f>
        <v/>
      </c>
      <c r="U110" s="15">
        <f>IF(COUNTA($A110:$N110)=0,"",IF(OR(A110="",B110="",C110="",D110="",E110="",F110="",G110="",I110="",M110=""),"Incompleto",IF(Q110&lt;&gt;"Válido","Revisar placa",IF(AND(M110="Ativo",R110&gt;1),"Placa ativa duplicada",IF(AND(M110="Ativo",S110&gt;'Parâmetros'!$B$2),"Acima do limite",IF(AND(K110="",L110&lt;&gt;""),"Credencial inconsistente",IF(AND(M110="Ativo",'Parâmetros'!$B$4="Sim",K110=""),"Credencial ausente",IF(AND(K110&lt;&gt;"",L110=""),"Validade ausente",IF(AND(M110="Ativo",L110&lt;&gt;"",L110&lt;TODAY()),"Credencial vencida","OK")))))))))</f>
        <v/>
      </c>
      <c r="V110" s="14">
        <f>IF(U110="","",IF(U110&lt;&gt;"OK","Corrigir: "&amp;U110,IF(AND(M110&lt;&gt;"Inativo",T110="Vencida"),"Revisar credencial",IF(AND(M110&lt;&gt;"Inativo",T110="Vence em breve"),"Revisar validade",IF(M110="Pendente","Concluir cadastro","Nenhuma")))))</f>
        <v/>
      </c>
    </row>
    <row r="111" ht="31" customHeight="1">
      <c r="A111" s="10" t="n"/>
      <c r="B111" s="11" t="n"/>
      <c r="C111" s="10" t="n"/>
      <c r="D111" s="10" t="n"/>
      <c r="E111" s="10" t="n"/>
      <c r="F111" s="12" t="n"/>
      <c r="G111" s="12" t="n"/>
      <c r="H111" s="10" t="n"/>
      <c r="I111" s="10" t="n"/>
      <c r="J111" s="13" t="n"/>
      <c r="K111" s="10" t="n"/>
      <c r="L111" s="11" t="n"/>
      <c r="M111" s="10" t="n"/>
      <c r="N111" s="12" t="n"/>
      <c r="O111" s="17">
        <f>IF(OR(C111="",D111=""),"",C111&amp;" - "&amp;D111)</f>
        <v/>
      </c>
      <c r="P111" s="18">
        <f>IF(E111="","",UPPER(SUBSTITUTE(SUBSTITUTE(E111,"-","")," ","")))</f>
        <v/>
      </c>
      <c r="Q111" s="18">
        <f>IF(P111="","",IF(LEN(P111)&lt;&gt;7,"Revisar",IF(AND(CODE(MID(P111,1,1))&gt;=65,CODE(MID(P111,1,1))&lt;=90,CODE(MID(P111,2,1))&gt;=65,CODE(MID(P111,2,1))&lt;=90,CODE(MID(P111,3,1))&gt;=65,CODE(MID(P111,3,1))&lt;=90,CODE(MID(P111,4,1))&gt;=48,CODE(MID(P111,4,1))&lt;=57,OR(AND(CODE(MID(P111,5,1))&gt;=48,CODE(MID(P111,5,1))&lt;=57,CODE(MID(P111,6,1))&gt;=48,CODE(MID(P111,6,1))&lt;=57,CODE(MID(P111,7,1))&gt;=48,CODE(MID(P111,7,1))&lt;=57),AND(CODE(MID(P111,5,1))&gt;=65,CODE(MID(P111,5,1))&lt;=90,CODE(MID(P111,6,1))&gt;=48,CODE(MID(P111,6,1))&lt;=57,CODE(MID(P111,7,1))&gt;=48,CODE(MID(P111,7,1))&lt;=57))),"Válido","Revisar")))</f>
        <v/>
      </c>
      <c r="R111" s="19">
        <f>IF(OR(P111="",M111=""),"",COUNTIFS($P$4:$P$203,P111,$M$4:$M$203,"Ativo"))</f>
        <v/>
      </c>
      <c r="S111" s="19">
        <f>IF(OR(O111="",M111=""),"",COUNTIFS($O$4:$O$203,O111,$M$4:$M$203,"Ativo"))</f>
        <v/>
      </c>
      <c r="T111" s="18">
        <f>IF(A111="","",IF(K111="","Sem credencial",IF(L111="","Validade ausente",IF(L111&lt;TODAY(),"Vencida",IF(L111&lt;=TODAY()+'Parâmetros'!$B$3,"Vence em breve","Vigente")))))</f>
        <v/>
      </c>
      <c r="U111" s="18">
        <f>IF(COUNTA($A111:$N111)=0,"",IF(OR(A111="",B111="",C111="",D111="",E111="",F111="",G111="",I111="",M111=""),"Incompleto",IF(Q111&lt;&gt;"Válido","Revisar placa",IF(AND(M111="Ativo",R111&gt;1),"Placa ativa duplicada",IF(AND(M111="Ativo",S111&gt;'Parâmetros'!$B$2),"Acima do limite",IF(AND(K111="",L111&lt;&gt;""),"Credencial inconsistente",IF(AND(M111="Ativo",'Parâmetros'!$B$4="Sim",K111=""),"Credencial ausente",IF(AND(K111&lt;&gt;"",L111=""),"Validade ausente",IF(AND(M111="Ativo",L111&lt;&gt;"",L111&lt;TODAY()),"Credencial vencida","OK")))))))))</f>
        <v/>
      </c>
      <c r="V111" s="17">
        <f>IF(U111="","",IF(U111&lt;&gt;"OK","Corrigir: "&amp;U111,IF(AND(M111&lt;&gt;"Inativo",T111="Vencida"),"Revisar credencial",IF(AND(M111&lt;&gt;"Inativo",T111="Vence em breve"),"Revisar validade",IF(M111="Pendente","Concluir cadastro","Nenhuma")))))</f>
        <v/>
      </c>
    </row>
    <row r="112" ht="31" customHeight="1">
      <c r="A112" s="10" t="n"/>
      <c r="B112" s="11" t="n"/>
      <c r="C112" s="10" t="n"/>
      <c r="D112" s="10" t="n"/>
      <c r="E112" s="10" t="n"/>
      <c r="F112" s="12" t="n"/>
      <c r="G112" s="12" t="n"/>
      <c r="H112" s="10" t="n"/>
      <c r="I112" s="10" t="n"/>
      <c r="J112" s="13" t="n"/>
      <c r="K112" s="10" t="n"/>
      <c r="L112" s="11" t="n"/>
      <c r="M112" s="10" t="n"/>
      <c r="N112" s="12" t="n"/>
      <c r="O112" s="14">
        <f>IF(OR(C112="",D112=""),"",C112&amp;" - "&amp;D112)</f>
        <v/>
      </c>
      <c r="P112" s="15">
        <f>IF(E112="","",UPPER(SUBSTITUTE(SUBSTITUTE(E112,"-","")," ","")))</f>
        <v/>
      </c>
      <c r="Q112" s="15">
        <f>IF(P112="","",IF(LEN(P112)&lt;&gt;7,"Revisar",IF(AND(CODE(MID(P112,1,1))&gt;=65,CODE(MID(P112,1,1))&lt;=90,CODE(MID(P112,2,1))&gt;=65,CODE(MID(P112,2,1))&lt;=90,CODE(MID(P112,3,1))&gt;=65,CODE(MID(P112,3,1))&lt;=90,CODE(MID(P112,4,1))&gt;=48,CODE(MID(P112,4,1))&lt;=57,OR(AND(CODE(MID(P112,5,1))&gt;=48,CODE(MID(P112,5,1))&lt;=57,CODE(MID(P112,6,1))&gt;=48,CODE(MID(P112,6,1))&lt;=57,CODE(MID(P112,7,1))&gt;=48,CODE(MID(P112,7,1))&lt;=57),AND(CODE(MID(P112,5,1))&gt;=65,CODE(MID(P112,5,1))&lt;=90,CODE(MID(P112,6,1))&gt;=48,CODE(MID(P112,6,1))&lt;=57,CODE(MID(P112,7,1))&gt;=48,CODE(MID(P112,7,1))&lt;=57))),"Válido","Revisar")))</f>
        <v/>
      </c>
      <c r="R112" s="16">
        <f>IF(OR(P112="",M112=""),"",COUNTIFS($P$4:$P$203,P112,$M$4:$M$203,"Ativo"))</f>
        <v/>
      </c>
      <c r="S112" s="16">
        <f>IF(OR(O112="",M112=""),"",COUNTIFS($O$4:$O$203,O112,$M$4:$M$203,"Ativo"))</f>
        <v/>
      </c>
      <c r="T112" s="15">
        <f>IF(A112="","",IF(K112="","Sem credencial",IF(L112="","Validade ausente",IF(L112&lt;TODAY(),"Vencida",IF(L112&lt;=TODAY()+'Parâmetros'!$B$3,"Vence em breve","Vigente")))))</f>
        <v/>
      </c>
      <c r="U112" s="15">
        <f>IF(COUNTA($A112:$N112)=0,"",IF(OR(A112="",B112="",C112="",D112="",E112="",F112="",G112="",I112="",M112=""),"Incompleto",IF(Q112&lt;&gt;"Válido","Revisar placa",IF(AND(M112="Ativo",R112&gt;1),"Placa ativa duplicada",IF(AND(M112="Ativo",S112&gt;'Parâmetros'!$B$2),"Acima do limite",IF(AND(K112="",L112&lt;&gt;""),"Credencial inconsistente",IF(AND(M112="Ativo",'Parâmetros'!$B$4="Sim",K112=""),"Credencial ausente",IF(AND(K112&lt;&gt;"",L112=""),"Validade ausente",IF(AND(M112="Ativo",L112&lt;&gt;"",L112&lt;TODAY()),"Credencial vencida","OK")))))))))</f>
        <v/>
      </c>
      <c r="V112" s="14">
        <f>IF(U112="","",IF(U112&lt;&gt;"OK","Corrigir: "&amp;U112,IF(AND(M112&lt;&gt;"Inativo",T112="Vencida"),"Revisar credencial",IF(AND(M112&lt;&gt;"Inativo",T112="Vence em breve"),"Revisar validade",IF(M112="Pendente","Concluir cadastro","Nenhuma")))))</f>
        <v/>
      </c>
    </row>
    <row r="113" ht="31" customHeight="1">
      <c r="A113" s="10" t="n"/>
      <c r="B113" s="11" t="n"/>
      <c r="C113" s="10" t="n"/>
      <c r="D113" s="10" t="n"/>
      <c r="E113" s="10" t="n"/>
      <c r="F113" s="12" t="n"/>
      <c r="G113" s="12" t="n"/>
      <c r="H113" s="10" t="n"/>
      <c r="I113" s="10" t="n"/>
      <c r="J113" s="13" t="n"/>
      <c r="K113" s="10" t="n"/>
      <c r="L113" s="11" t="n"/>
      <c r="M113" s="10" t="n"/>
      <c r="N113" s="12" t="n"/>
      <c r="O113" s="17">
        <f>IF(OR(C113="",D113=""),"",C113&amp;" - "&amp;D113)</f>
        <v/>
      </c>
      <c r="P113" s="18">
        <f>IF(E113="","",UPPER(SUBSTITUTE(SUBSTITUTE(E113,"-","")," ","")))</f>
        <v/>
      </c>
      <c r="Q113" s="18">
        <f>IF(P113="","",IF(LEN(P113)&lt;&gt;7,"Revisar",IF(AND(CODE(MID(P113,1,1))&gt;=65,CODE(MID(P113,1,1))&lt;=90,CODE(MID(P113,2,1))&gt;=65,CODE(MID(P113,2,1))&lt;=90,CODE(MID(P113,3,1))&gt;=65,CODE(MID(P113,3,1))&lt;=90,CODE(MID(P113,4,1))&gt;=48,CODE(MID(P113,4,1))&lt;=57,OR(AND(CODE(MID(P113,5,1))&gt;=48,CODE(MID(P113,5,1))&lt;=57,CODE(MID(P113,6,1))&gt;=48,CODE(MID(P113,6,1))&lt;=57,CODE(MID(P113,7,1))&gt;=48,CODE(MID(P113,7,1))&lt;=57),AND(CODE(MID(P113,5,1))&gt;=65,CODE(MID(P113,5,1))&lt;=90,CODE(MID(P113,6,1))&gt;=48,CODE(MID(P113,6,1))&lt;=57,CODE(MID(P113,7,1))&gt;=48,CODE(MID(P113,7,1))&lt;=57))),"Válido","Revisar")))</f>
        <v/>
      </c>
      <c r="R113" s="19">
        <f>IF(OR(P113="",M113=""),"",COUNTIFS($P$4:$P$203,P113,$M$4:$M$203,"Ativo"))</f>
        <v/>
      </c>
      <c r="S113" s="19">
        <f>IF(OR(O113="",M113=""),"",COUNTIFS($O$4:$O$203,O113,$M$4:$M$203,"Ativo"))</f>
        <v/>
      </c>
      <c r="T113" s="18">
        <f>IF(A113="","",IF(K113="","Sem credencial",IF(L113="","Validade ausente",IF(L113&lt;TODAY(),"Vencida",IF(L113&lt;=TODAY()+'Parâmetros'!$B$3,"Vence em breve","Vigente")))))</f>
        <v/>
      </c>
      <c r="U113" s="18">
        <f>IF(COUNTA($A113:$N113)=0,"",IF(OR(A113="",B113="",C113="",D113="",E113="",F113="",G113="",I113="",M113=""),"Incompleto",IF(Q113&lt;&gt;"Válido","Revisar placa",IF(AND(M113="Ativo",R113&gt;1),"Placa ativa duplicada",IF(AND(M113="Ativo",S113&gt;'Parâmetros'!$B$2),"Acima do limite",IF(AND(K113="",L113&lt;&gt;""),"Credencial inconsistente",IF(AND(M113="Ativo",'Parâmetros'!$B$4="Sim",K113=""),"Credencial ausente",IF(AND(K113&lt;&gt;"",L113=""),"Validade ausente",IF(AND(M113="Ativo",L113&lt;&gt;"",L113&lt;TODAY()),"Credencial vencida","OK")))))))))</f>
        <v/>
      </c>
      <c r="V113" s="17">
        <f>IF(U113="","",IF(U113&lt;&gt;"OK","Corrigir: "&amp;U113,IF(AND(M113&lt;&gt;"Inativo",T113="Vencida"),"Revisar credencial",IF(AND(M113&lt;&gt;"Inativo",T113="Vence em breve"),"Revisar validade",IF(M113="Pendente","Concluir cadastro","Nenhuma")))))</f>
        <v/>
      </c>
    </row>
    <row r="114" ht="31" customHeight="1">
      <c r="A114" s="10" t="n"/>
      <c r="B114" s="11" t="n"/>
      <c r="C114" s="10" t="n"/>
      <c r="D114" s="10" t="n"/>
      <c r="E114" s="10" t="n"/>
      <c r="F114" s="12" t="n"/>
      <c r="G114" s="12" t="n"/>
      <c r="H114" s="10" t="n"/>
      <c r="I114" s="10" t="n"/>
      <c r="J114" s="13" t="n"/>
      <c r="K114" s="10" t="n"/>
      <c r="L114" s="11" t="n"/>
      <c r="M114" s="10" t="n"/>
      <c r="N114" s="12" t="n"/>
      <c r="O114" s="14">
        <f>IF(OR(C114="",D114=""),"",C114&amp;" - "&amp;D114)</f>
        <v/>
      </c>
      <c r="P114" s="15">
        <f>IF(E114="","",UPPER(SUBSTITUTE(SUBSTITUTE(E114,"-","")," ","")))</f>
        <v/>
      </c>
      <c r="Q114" s="15">
        <f>IF(P114="","",IF(LEN(P114)&lt;&gt;7,"Revisar",IF(AND(CODE(MID(P114,1,1))&gt;=65,CODE(MID(P114,1,1))&lt;=90,CODE(MID(P114,2,1))&gt;=65,CODE(MID(P114,2,1))&lt;=90,CODE(MID(P114,3,1))&gt;=65,CODE(MID(P114,3,1))&lt;=90,CODE(MID(P114,4,1))&gt;=48,CODE(MID(P114,4,1))&lt;=57,OR(AND(CODE(MID(P114,5,1))&gt;=48,CODE(MID(P114,5,1))&lt;=57,CODE(MID(P114,6,1))&gt;=48,CODE(MID(P114,6,1))&lt;=57,CODE(MID(P114,7,1))&gt;=48,CODE(MID(P114,7,1))&lt;=57),AND(CODE(MID(P114,5,1))&gt;=65,CODE(MID(P114,5,1))&lt;=90,CODE(MID(P114,6,1))&gt;=48,CODE(MID(P114,6,1))&lt;=57,CODE(MID(P114,7,1))&gt;=48,CODE(MID(P114,7,1))&lt;=57))),"Válido","Revisar")))</f>
        <v/>
      </c>
      <c r="R114" s="16">
        <f>IF(OR(P114="",M114=""),"",COUNTIFS($P$4:$P$203,P114,$M$4:$M$203,"Ativo"))</f>
        <v/>
      </c>
      <c r="S114" s="16">
        <f>IF(OR(O114="",M114=""),"",COUNTIFS($O$4:$O$203,O114,$M$4:$M$203,"Ativo"))</f>
        <v/>
      </c>
      <c r="T114" s="15">
        <f>IF(A114="","",IF(K114="","Sem credencial",IF(L114="","Validade ausente",IF(L114&lt;TODAY(),"Vencida",IF(L114&lt;=TODAY()+'Parâmetros'!$B$3,"Vence em breve","Vigente")))))</f>
        <v/>
      </c>
      <c r="U114" s="15">
        <f>IF(COUNTA($A114:$N114)=0,"",IF(OR(A114="",B114="",C114="",D114="",E114="",F114="",G114="",I114="",M114=""),"Incompleto",IF(Q114&lt;&gt;"Válido","Revisar placa",IF(AND(M114="Ativo",R114&gt;1),"Placa ativa duplicada",IF(AND(M114="Ativo",S114&gt;'Parâmetros'!$B$2),"Acima do limite",IF(AND(K114="",L114&lt;&gt;""),"Credencial inconsistente",IF(AND(M114="Ativo",'Parâmetros'!$B$4="Sim",K114=""),"Credencial ausente",IF(AND(K114&lt;&gt;"",L114=""),"Validade ausente",IF(AND(M114="Ativo",L114&lt;&gt;"",L114&lt;TODAY()),"Credencial vencida","OK")))))))))</f>
        <v/>
      </c>
      <c r="V114" s="14">
        <f>IF(U114="","",IF(U114&lt;&gt;"OK","Corrigir: "&amp;U114,IF(AND(M114&lt;&gt;"Inativo",T114="Vencida"),"Revisar credencial",IF(AND(M114&lt;&gt;"Inativo",T114="Vence em breve"),"Revisar validade",IF(M114="Pendente","Concluir cadastro","Nenhuma")))))</f>
        <v/>
      </c>
    </row>
    <row r="115" ht="31" customHeight="1">
      <c r="A115" s="10" t="n"/>
      <c r="B115" s="11" t="n"/>
      <c r="C115" s="10" t="n"/>
      <c r="D115" s="10" t="n"/>
      <c r="E115" s="10" t="n"/>
      <c r="F115" s="12" t="n"/>
      <c r="G115" s="12" t="n"/>
      <c r="H115" s="10" t="n"/>
      <c r="I115" s="10" t="n"/>
      <c r="J115" s="13" t="n"/>
      <c r="K115" s="10" t="n"/>
      <c r="L115" s="11" t="n"/>
      <c r="M115" s="10" t="n"/>
      <c r="N115" s="12" t="n"/>
      <c r="O115" s="17">
        <f>IF(OR(C115="",D115=""),"",C115&amp;" - "&amp;D115)</f>
        <v/>
      </c>
      <c r="P115" s="18">
        <f>IF(E115="","",UPPER(SUBSTITUTE(SUBSTITUTE(E115,"-","")," ","")))</f>
        <v/>
      </c>
      <c r="Q115" s="18">
        <f>IF(P115="","",IF(LEN(P115)&lt;&gt;7,"Revisar",IF(AND(CODE(MID(P115,1,1))&gt;=65,CODE(MID(P115,1,1))&lt;=90,CODE(MID(P115,2,1))&gt;=65,CODE(MID(P115,2,1))&lt;=90,CODE(MID(P115,3,1))&gt;=65,CODE(MID(P115,3,1))&lt;=90,CODE(MID(P115,4,1))&gt;=48,CODE(MID(P115,4,1))&lt;=57,OR(AND(CODE(MID(P115,5,1))&gt;=48,CODE(MID(P115,5,1))&lt;=57,CODE(MID(P115,6,1))&gt;=48,CODE(MID(P115,6,1))&lt;=57,CODE(MID(P115,7,1))&gt;=48,CODE(MID(P115,7,1))&lt;=57),AND(CODE(MID(P115,5,1))&gt;=65,CODE(MID(P115,5,1))&lt;=90,CODE(MID(P115,6,1))&gt;=48,CODE(MID(P115,6,1))&lt;=57,CODE(MID(P115,7,1))&gt;=48,CODE(MID(P115,7,1))&lt;=57))),"Válido","Revisar")))</f>
        <v/>
      </c>
      <c r="R115" s="19">
        <f>IF(OR(P115="",M115=""),"",COUNTIFS($P$4:$P$203,P115,$M$4:$M$203,"Ativo"))</f>
        <v/>
      </c>
      <c r="S115" s="19">
        <f>IF(OR(O115="",M115=""),"",COUNTIFS($O$4:$O$203,O115,$M$4:$M$203,"Ativo"))</f>
        <v/>
      </c>
      <c r="T115" s="18">
        <f>IF(A115="","",IF(K115="","Sem credencial",IF(L115="","Validade ausente",IF(L115&lt;TODAY(),"Vencida",IF(L115&lt;=TODAY()+'Parâmetros'!$B$3,"Vence em breve","Vigente")))))</f>
        <v/>
      </c>
      <c r="U115" s="18">
        <f>IF(COUNTA($A115:$N115)=0,"",IF(OR(A115="",B115="",C115="",D115="",E115="",F115="",G115="",I115="",M115=""),"Incompleto",IF(Q115&lt;&gt;"Válido","Revisar placa",IF(AND(M115="Ativo",R115&gt;1),"Placa ativa duplicada",IF(AND(M115="Ativo",S115&gt;'Parâmetros'!$B$2),"Acima do limite",IF(AND(K115="",L115&lt;&gt;""),"Credencial inconsistente",IF(AND(M115="Ativo",'Parâmetros'!$B$4="Sim",K115=""),"Credencial ausente",IF(AND(K115&lt;&gt;"",L115=""),"Validade ausente",IF(AND(M115="Ativo",L115&lt;&gt;"",L115&lt;TODAY()),"Credencial vencida","OK")))))))))</f>
        <v/>
      </c>
      <c r="V115" s="17">
        <f>IF(U115="","",IF(U115&lt;&gt;"OK","Corrigir: "&amp;U115,IF(AND(M115&lt;&gt;"Inativo",T115="Vencida"),"Revisar credencial",IF(AND(M115&lt;&gt;"Inativo",T115="Vence em breve"),"Revisar validade",IF(M115="Pendente","Concluir cadastro","Nenhuma")))))</f>
        <v/>
      </c>
    </row>
    <row r="116" ht="31" customHeight="1">
      <c r="A116" s="10" t="n"/>
      <c r="B116" s="11" t="n"/>
      <c r="C116" s="10" t="n"/>
      <c r="D116" s="10" t="n"/>
      <c r="E116" s="10" t="n"/>
      <c r="F116" s="12" t="n"/>
      <c r="G116" s="12" t="n"/>
      <c r="H116" s="10" t="n"/>
      <c r="I116" s="10" t="n"/>
      <c r="J116" s="13" t="n"/>
      <c r="K116" s="10" t="n"/>
      <c r="L116" s="11" t="n"/>
      <c r="M116" s="10" t="n"/>
      <c r="N116" s="12" t="n"/>
      <c r="O116" s="14">
        <f>IF(OR(C116="",D116=""),"",C116&amp;" - "&amp;D116)</f>
        <v/>
      </c>
      <c r="P116" s="15">
        <f>IF(E116="","",UPPER(SUBSTITUTE(SUBSTITUTE(E116,"-","")," ","")))</f>
        <v/>
      </c>
      <c r="Q116" s="15">
        <f>IF(P116="","",IF(LEN(P116)&lt;&gt;7,"Revisar",IF(AND(CODE(MID(P116,1,1))&gt;=65,CODE(MID(P116,1,1))&lt;=90,CODE(MID(P116,2,1))&gt;=65,CODE(MID(P116,2,1))&lt;=90,CODE(MID(P116,3,1))&gt;=65,CODE(MID(P116,3,1))&lt;=90,CODE(MID(P116,4,1))&gt;=48,CODE(MID(P116,4,1))&lt;=57,OR(AND(CODE(MID(P116,5,1))&gt;=48,CODE(MID(P116,5,1))&lt;=57,CODE(MID(P116,6,1))&gt;=48,CODE(MID(P116,6,1))&lt;=57,CODE(MID(P116,7,1))&gt;=48,CODE(MID(P116,7,1))&lt;=57),AND(CODE(MID(P116,5,1))&gt;=65,CODE(MID(P116,5,1))&lt;=90,CODE(MID(P116,6,1))&gt;=48,CODE(MID(P116,6,1))&lt;=57,CODE(MID(P116,7,1))&gt;=48,CODE(MID(P116,7,1))&lt;=57))),"Válido","Revisar")))</f>
        <v/>
      </c>
      <c r="R116" s="16">
        <f>IF(OR(P116="",M116=""),"",COUNTIFS($P$4:$P$203,P116,$M$4:$M$203,"Ativo"))</f>
        <v/>
      </c>
      <c r="S116" s="16">
        <f>IF(OR(O116="",M116=""),"",COUNTIFS($O$4:$O$203,O116,$M$4:$M$203,"Ativo"))</f>
        <v/>
      </c>
      <c r="T116" s="15">
        <f>IF(A116="","",IF(K116="","Sem credencial",IF(L116="","Validade ausente",IF(L116&lt;TODAY(),"Vencida",IF(L116&lt;=TODAY()+'Parâmetros'!$B$3,"Vence em breve","Vigente")))))</f>
        <v/>
      </c>
      <c r="U116" s="15">
        <f>IF(COUNTA($A116:$N116)=0,"",IF(OR(A116="",B116="",C116="",D116="",E116="",F116="",G116="",I116="",M116=""),"Incompleto",IF(Q116&lt;&gt;"Válido","Revisar placa",IF(AND(M116="Ativo",R116&gt;1),"Placa ativa duplicada",IF(AND(M116="Ativo",S116&gt;'Parâmetros'!$B$2),"Acima do limite",IF(AND(K116="",L116&lt;&gt;""),"Credencial inconsistente",IF(AND(M116="Ativo",'Parâmetros'!$B$4="Sim",K116=""),"Credencial ausente",IF(AND(K116&lt;&gt;"",L116=""),"Validade ausente",IF(AND(M116="Ativo",L116&lt;&gt;"",L116&lt;TODAY()),"Credencial vencida","OK")))))))))</f>
        <v/>
      </c>
      <c r="V116" s="14">
        <f>IF(U116="","",IF(U116&lt;&gt;"OK","Corrigir: "&amp;U116,IF(AND(M116&lt;&gt;"Inativo",T116="Vencida"),"Revisar credencial",IF(AND(M116&lt;&gt;"Inativo",T116="Vence em breve"),"Revisar validade",IF(M116="Pendente","Concluir cadastro","Nenhuma")))))</f>
        <v/>
      </c>
    </row>
    <row r="117" ht="31" customHeight="1">
      <c r="A117" s="10" t="n"/>
      <c r="B117" s="11" t="n"/>
      <c r="C117" s="10" t="n"/>
      <c r="D117" s="10" t="n"/>
      <c r="E117" s="10" t="n"/>
      <c r="F117" s="12" t="n"/>
      <c r="G117" s="12" t="n"/>
      <c r="H117" s="10" t="n"/>
      <c r="I117" s="10" t="n"/>
      <c r="J117" s="13" t="n"/>
      <c r="K117" s="10" t="n"/>
      <c r="L117" s="11" t="n"/>
      <c r="M117" s="10" t="n"/>
      <c r="N117" s="12" t="n"/>
      <c r="O117" s="17">
        <f>IF(OR(C117="",D117=""),"",C117&amp;" - "&amp;D117)</f>
        <v/>
      </c>
      <c r="P117" s="18">
        <f>IF(E117="","",UPPER(SUBSTITUTE(SUBSTITUTE(E117,"-","")," ","")))</f>
        <v/>
      </c>
      <c r="Q117" s="18">
        <f>IF(P117="","",IF(LEN(P117)&lt;&gt;7,"Revisar",IF(AND(CODE(MID(P117,1,1))&gt;=65,CODE(MID(P117,1,1))&lt;=90,CODE(MID(P117,2,1))&gt;=65,CODE(MID(P117,2,1))&lt;=90,CODE(MID(P117,3,1))&gt;=65,CODE(MID(P117,3,1))&lt;=90,CODE(MID(P117,4,1))&gt;=48,CODE(MID(P117,4,1))&lt;=57,OR(AND(CODE(MID(P117,5,1))&gt;=48,CODE(MID(P117,5,1))&lt;=57,CODE(MID(P117,6,1))&gt;=48,CODE(MID(P117,6,1))&lt;=57,CODE(MID(P117,7,1))&gt;=48,CODE(MID(P117,7,1))&lt;=57),AND(CODE(MID(P117,5,1))&gt;=65,CODE(MID(P117,5,1))&lt;=90,CODE(MID(P117,6,1))&gt;=48,CODE(MID(P117,6,1))&lt;=57,CODE(MID(P117,7,1))&gt;=48,CODE(MID(P117,7,1))&lt;=57))),"Válido","Revisar")))</f>
        <v/>
      </c>
      <c r="R117" s="19">
        <f>IF(OR(P117="",M117=""),"",COUNTIFS($P$4:$P$203,P117,$M$4:$M$203,"Ativo"))</f>
        <v/>
      </c>
      <c r="S117" s="19">
        <f>IF(OR(O117="",M117=""),"",COUNTIFS($O$4:$O$203,O117,$M$4:$M$203,"Ativo"))</f>
        <v/>
      </c>
      <c r="T117" s="18">
        <f>IF(A117="","",IF(K117="","Sem credencial",IF(L117="","Validade ausente",IF(L117&lt;TODAY(),"Vencida",IF(L117&lt;=TODAY()+'Parâmetros'!$B$3,"Vence em breve","Vigente")))))</f>
        <v/>
      </c>
      <c r="U117" s="18">
        <f>IF(COUNTA($A117:$N117)=0,"",IF(OR(A117="",B117="",C117="",D117="",E117="",F117="",G117="",I117="",M117=""),"Incompleto",IF(Q117&lt;&gt;"Válido","Revisar placa",IF(AND(M117="Ativo",R117&gt;1),"Placa ativa duplicada",IF(AND(M117="Ativo",S117&gt;'Parâmetros'!$B$2),"Acima do limite",IF(AND(K117="",L117&lt;&gt;""),"Credencial inconsistente",IF(AND(M117="Ativo",'Parâmetros'!$B$4="Sim",K117=""),"Credencial ausente",IF(AND(K117&lt;&gt;"",L117=""),"Validade ausente",IF(AND(M117="Ativo",L117&lt;&gt;"",L117&lt;TODAY()),"Credencial vencida","OK")))))))))</f>
        <v/>
      </c>
      <c r="V117" s="17">
        <f>IF(U117="","",IF(U117&lt;&gt;"OK","Corrigir: "&amp;U117,IF(AND(M117&lt;&gt;"Inativo",T117="Vencida"),"Revisar credencial",IF(AND(M117&lt;&gt;"Inativo",T117="Vence em breve"),"Revisar validade",IF(M117="Pendente","Concluir cadastro","Nenhuma")))))</f>
        <v/>
      </c>
    </row>
    <row r="118" ht="31" customHeight="1">
      <c r="A118" s="10" t="n"/>
      <c r="B118" s="11" t="n"/>
      <c r="C118" s="10" t="n"/>
      <c r="D118" s="10" t="n"/>
      <c r="E118" s="10" t="n"/>
      <c r="F118" s="12" t="n"/>
      <c r="G118" s="12" t="n"/>
      <c r="H118" s="10" t="n"/>
      <c r="I118" s="10" t="n"/>
      <c r="J118" s="13" t="n"/>
      <c r="K118" s="10" t="n"/>
      <c r="L118" s="11" t="n"/>
      <c r="M118" s="10" t="n"/>
      <c r="N118" s="12" t="n"/>
      <c r="O118" s="14">
        <f>IF(OR(C118="",D118=""),"",C118&amp;" - "&amp;D118)</f>
        <v/>
      </c>
      <c r="P118" s="15">
        <f>IF(E118="","",UPPER(SUBSTITUTE(SUBSTITUTE(E118,"-","")," ","")))</f>
        <v/>
      </c>
      <c r="Q118" s="15">
        <f>IF(P118="","",IF(LEN(P118)&lt;&gt;7,"Revisar",IF(AND(CODE(MID(P118,1,1))&gt;=65,CODE(MID(P118,1,1))&lt;=90,CODE(MID(P118,2,1))&gt;=65,CODE(MID(P118,2,1))&lt;=90,CODE(MID(P118,3,1))&gt;=65,CODE(MID(P118,3,1))&lt;=90,CODE(MID(P118,4,1))&gt;=48,CODE(MID(P118,4,1))&lt;=57,OR(AND(CODE(MID(P118,5,1))&gt;=48,CODE(MID(P118,5,1))&lt;=57,CODE(MID(P118,6,1))&gt;=48,CODE(MID(P118,6,1))&lt;=57,CODE(MID(P118,7,1))&gt;=48,CODE(MID(P118,7,1))&lt;=57),AND(CODE(MID(P118,5,1))&gt;=65,CODE(MID(P118,5,1))&lt;=90,CODE(MID(P118,6,1))&gt;=48,CODE(MID(P118,6,1))&lt;=57,CODE(MID(P118,7,1))&gt;=48,CODE(MID(P118,7,1))&lt;=57))),"Válido","Revisar")))</f>
        <v/>
      </c>
      <c r="R118" s="16">
        <f>IF(OR(P118="",M118=""),"",COUNTIFS($P$4:$P$203,P118,$M$4:$M$203,"Ativo"))</f>
        <v/>
      </c>
      <c r="S118" s="16">
        <f>IF(OR(O118="",M118=""),"",COUNTIFS($O$4:$O$203,O118,$M$4:$M$203,"Ativo"))</f>
        <v/>
      </c>
      <c r="T118" s="15">
        <f>IF(A118="","",IF(K118="","Sem credencial",IF(L118="","Validade ausente",IF(L118&lt;TODAY(),"Vencida",IF(L118&lt;=TODAY()+'Parâmetros'!$B$3,"Vence em breve","Vigente")))))</f>
        <v/>
      </c>
      <c r="U118" s="15">
        <f>IF(COUNTA($A118:$N118)=0,"",IF(OR(A118="",B118="",C118="",D118="",E118="",F118="",G118="",I118="",M118=""),"Incompleto",IF(Q118&lt;&gt;"Válido","Revisar placa",IF(AND(M118="Ativo",R118&gt;1),"Placa ativa duplicada",IF(AND(M118="Ativo",S118&gt;'Parâmetros'!$B$2),"Acima do limite",IF(AND(K118="",L118&lt;&gt;""),"Credencial inconsistente",IF(AND(M118="Ativo",'Parâmetros'!$B$4="Sim",K118=""),"Credencial ausente",IF(AND(K118&lt;&gt;"",L118=""),"Validade ausente",IF(AND(M118="Ativo",L118&lt;&gt;"",L118&lt;TODAY()),"Credencial vencida","OK")))))))))</f>
        <v/>
      </c>
      <c r="V118" s="14">
        <f>IF(U118="","",IF(U118&lt;&gt;"OK","Corrigir: "&amp;U118,IF(AND(M118&lt;&gt;"Inativo",T118="Vencida"),"Revisar credencial",IF(AND(M118&lt;&gt;"Inativo",T118="Vence em breve"),"Revisar validade",IF(M118="Pendente","Concluir cadastro","Nenhuma")))))</f>
        <v/>
      </c>
    </row>
    <row r="119" ht="31" customHeight="1">
      <c r="A119" s="10" t="n"/>
      <c r="B119" s="11" t="n"/>
      <c r="C119" s="10" t="n"/>
      <c r="D119" s="10" t="n"/>
      <c r="E119" s="10" t="n"/>
      <c r="F119" s="12" t="n"/>
      <c r="G119" s="12" t="n"/>
      <c r="H119" s="10" t="n"/>
      <c r="I119" s="10" t="n"/>
      <c r="J119" s="13" t="n"/>
      <c r="K119" s="10" t="n"/>
      <c r="L119" s="11" t="n"/>
      <c r="M119" s="10" t="n"/>
      <c r="N119" s="12" t="n"/>
      <c r="O119" s="17">
        <f>IF(OR(C119="",D119=""),"",C119&amp;" - "&amp;D119)</f>
        <v/>
      </c>
      <c r="P119" s="18">
        <f>IF(E119="","",UPPER(SUBSTITUTE(SUBSTITUTE(E119,"-","")," ","")))</f>
        <v/>
      </c>
      <c r="Q119" s="18">
        <f>IF(P119="","",IF(LEN(P119)&lt;&gt;7,"Revisar",IF(AND(CODE(MID(P119,1,1))&gt;=65,CODE(MID(P119,1,1))&lt;=90,CODE(MID(P119,2,1))&gt;=65,CODE(MID(P119,2,1))&lt;=90,CODE(MID(P119,3,1))&gt;=65,CODE(MID(P119,3,1))&lt;=90,CODE(MID(P119,4,1))&gt;=48,CODE(MID(P119,4,1))&lt;=57,OR(AND(CODE(MID(P119,5,1))&gt;=48,CODE(MID(P119,5,1))&lt;=57,CODE(MID(P119,6,1))&gt;=48,CODE(MID(P119,6,1))&lt;=57,CODE(MID(P119,7,1))&gt;=48,CODE(MID(P119,7,1))&lt;=57),AND(CODE(MID(P119,5,1))&gt;=65,CODE(MID(P119,5,1))&lt;=90,CODE(MID(P119,6,1))&gt;=48,CODE(MID(P119,6,1))&lt;=57,CODE(MID(P119,7,1))&gt;=48,CODE(MID(P119,7,1))&lt;=57))),"Válido","Revisar")))</f>
        <v/>
      </c>
      <c r="R119" s="19">
        <f>IF(OR(P119="",M119=""),"",COUNTIFS($P$4:$P$203,P119,$M$4:$M$203,"Ativo"))</f>
        <v/>
      </c>
      <c r="S119" s="19">
        <f>IF(OR(O119="",M119=""),"",COUNTIFS($O$4:$O$203,O119,$M$4:$M$203,"Ativo"))</f>
        <v/>
      </c>
      <c r="T119" s="18">
        <f>IF(A119="","",IF(K119="","Sem credencial",IF(L119="","Validade ausente",IF(L119&lt;TODAY(),"Vencida",IF(L119&lt;=TODAY()+'Parâmetros'!$B$3,"Vence em breve","Vigente")))))</f>
        <v/>
      </c>
      <c r="U119" s="18">
        <f>IF(COUNTA($A119:$N119)=0,"",IF(OR(A119="",B119="",C119="",D119="",E119="",F119="",G119="",I119="",M119=""),"Incompleto",IF(Q119&lt;&gt;"Válido","Revisar placa",IF(AND(M119="Ativo",R119&gt;1),"Placa ativa duplicada",IF(AND(M119="Ativo",S119&gt;'Parâmetros'!$B$2),"Acima do limite",IF(AND(K119="",L119&lt;&gt;""),"Credencial inconsistente",IF(AND(M119="Ativo",'Parâmetros'!$B$4="Sim",K119=""),"Credencial ausente",IF(AND(K119&lt;&gt;"",L119=""),"Validade ausente",IF(AND(M119="Ativo",L119&lt;&gt;"",L119&lt;TODAY()),"Credencial vencida","OK")))))))))</f>
        <v/>
      </c>
      <c r="V119" s="17">
        <f>IF(U119="","",IF(U119&lt;&gt;"OK","Corrigir: "&amp;U119,IF(AND(M119&lt;&gt;"Inativo",T119="Vencida"),"Revisar credencial",IF(AND(M119&lt;&gt;"Inativo",T119="Vence em breve"),"Revisar validade",IF(M119="Pendente","Concluir cadastro","Nenhuma")))))</f>
        <v/>
      </c>
    </row>
    <row r="120" ht="31" customHeight="1">
      <c r="A120" s="10" t="n"/>
      <c r="B120" s="11" t="n"/>
      <c r="C120" s="10" t="n"/>
      <c r="D120" s="10" t="n"/>
      <c r="E120" s="10" t="n"/>
      <c r="F120" s="12" t="n"/>
      <c r="G120" s="12" t="n"/>
      <c r="H120" s="10" t="n"/>
      <c r="I120" s="10" t="n"/>
      <c r="J120" s="13" t="n"/>
      <c r="K120" s="10" t="n"/>
      <c r="L120" s="11" t="n"/>
      <c r="M120" s="10" t="n"/>
      <c r="N120" s="12" t="n"/>
      <c r="O120" s="14">
        <f>IF(OR(C120="",D120=""),"",C120&amp;" - "&amp;D120)</f>
        <v/>
      </c>
      <c r="P120" s="15">
        <f>IF(E120="","",UPPER(SUBSTITUTE(SUBSTITUTE(E120,"-","")," ","")))</f>
        <v/>
      </c>
      <c r="Q120" s="15">
        <f>IF(P120="","",IF(LEN(P120)&lt;&gt;7,"Revisar",IF(AND(CODE(MID(P120,1,1))&gt;=65,CODE(MID(P120,1,1))&lt;=90,CODE(MID(P120,2,1))&gt;=65,CODE(MID(P120,2,1))&lt;=90,CODE(MID(P120,3,1))&gt;=65,CODE(MID(P120,3,1))&lt;=90,CODE(MID(P120,4,1))&gt;=48,CODE(MID(P120,4,1))&lt;=57,OR(AND(CODE(MID(P120,5,1))&gt;=48,CODE(MID(P120,5,1))&lt;=57,CODE(MID(P120,6,1))&gt;=48,CODE(MID(P120,6,1))&lt;=57,CODE(MID(P120,7,1))&gt;=48,CODE(MID(P120,7,1))&lt;=57),AND(CODE(MID(P120,5,1))&gt;=65,CODE(MID(P120,5,1))&lt;=90,CODE(MID(P120,6,1))&gt;=48,CODE(MID(P120,6,1))&lt;=57,CODE(MID(P120,7,1))&gt;=48,CODE(MID(P120,7,1))&lt;=57))),"Válido","Revisar")))</f>
        <v/>
      </c>
      <c r="R120" s="16">
        <f>IF(OR(P120="",M120=""),"",COUNTIFS($P$4:$P$203,P120,$M$4:$M$203,"Ativo"))</f>
        <v/>
      </c>
      <c r="S120" s="16">
        <f>IF(OR(O120="",M120=""),"",COUNTIFS($O$4:$O$203,O120,$M$4:$M$203,"Ativo"))</f>
        <v/>
      </c>
      <c r="T120" s="15">
        <f>IF(A120="","",IF(K120="","Sem credencial",IF(L120="","Validade ausente",IF(L120&lt;TODAY(),"Vencida",IF(L120&lt;=TODAY()+'Parâmetros'!$B$3,"Vence em breve","Vigente")))))</f>
        <v/>
      </c>
      <c r="U120" s="15">
        <f>IF(COUNTA($A120:$N120)=0,"",IF(OR(A120="",B120="",C120="",D120="",E120="",F120="",G120="",I120="",M120=""),"Incompleto",IF(Q120&lt;&gt;"Válido","Revisar placa",IF(AND(M120="Ativo",R120&gt;1),"Placa ativa duplicada",IF(AND(M120="Ativo",S120&gt;'Parâmetros'!$B$2),"Acima do limite",IF(AND(K120="",L120&lt;&gt;""),"Credencial inconsistente",IF(AND(M120="Ativo",'Parâmetros'!$B$4="Sim",K120=""),"Credencial ausente",IF(AND(K120&lt;&gt;"",L120=""),"Validade ausente",IF(AND(M120="Ativo",L120&lt;&gt;"",L120&lt;TODAY()),"Credencial vencida","OK")))))))))</f>
        <v/>
      </c>
      <c r="V120" s="14">
        <f>IF(U120="","",IF(U120&lt;&gt;"OK","Corrigir: "&amp;U120,IF(AND(M120&lt;&gt;"Inativo",T120="Vencida"),"Revisar credencial",IF(AND(M120&lt;&gt;"Inativo",T120="Vence em breve"),"Revisar validade",IF(M120="Pendente","Concluir cadastro","Nenhuma")))))</f>
        <v/>
      </c>
    </row>
    <row r="121" ht="31" customHeight="1">
      <c r="A121" s="10" t="n"/>
      <c r="B121" s="11" t="n"/>
      <c r="C121" s="10" t="n"/>
      <c r="D121" s="10" t="n"/>
      <c r="E121" s="10" t="n"/>
      <c r="F121" s="12" t="n"/>
      <c r="G121" s="12" t="n"/>
      <c r="H121" s="10" t="n"/>
      <c r="I121" s="10" t="n"/>
      <c r="J121" s="13" t="n"/>
      <c r="K121" s="10" t="n"/>
      <c r="L121" s="11" t="n"/>
      <c r="M121" s="10" t="n"/>
      <c r="N121" s="12" t="n"/>
      <c r="O121" s="17">
        <f>IF(OR(C121="",D121=""),"",C121&amp;" - "&amp;D121)</f>
        <v/>
      </c>
      <c r="P121" s="18">
        <f>IF(E121="","",UPPER(SUBSTITUTE(SUBSTITUTE(E121,"-","")," ","")))</f>
        <v/>
      </c>
      <c r="Q121" s="18">
        <f>IF(P121="","",IF(LEN(P121)&lt;&gt;7,"Revisar",IF(AND(CODE(MID(P121,1,1))&gt;=65,CODE(MID(P121,1,1))&lt;=90,CODE(MID(P121,2,1))&gt;=65,CODE(MID(P121,2,1))&lt;=90,CODE(MID(P121,3,1))&gt;=65,CODE(MID(P121,3,1))&lt;=90,CODE(MID(P121,4,1))&gt;=48,CODE(MID(P121,4,1))&lt;=57,OR(AND(CODE(MID(P121,5,1))&gt;=48,CODE(MID(P121,5,1))&lt;=57,CODE(MID(P121,6,1))&gt;=48,CODE(MID(P121,6,1))&lt;=57,CODE(MID(P121,7,1))&gt;=48,CODE(MID(P121,7,1))&lt;=57),AND(CODE(MID(P121,5,1))&gt;=65,CODE(MID(P121,5,1))&lt;=90,CODE(MID(P121,6,1))&gt;=48,CODE(MID(P121,6,1))&lt;=57,CODE(MID(P121,7,1))&gt;=48,CODE(MID(P121,7,1))&lt;=57))),"Válido","Revisar")))</f>
        <v/>
      </c>
      <c r="R121" s="19">
        <f>IF(OR(P121="",M121=""),"",COUNTIFS($P$4:$P$203,P121,$M$4:$M$203,"Ativo"))</f>
        <v/>
      </c>
      <c r="S121" s="19">
        <f>IF(OR(O121="",M121=""),"",COUNTIFS($O$4:$O$203,O121,$M$4:$M$203,"Ativo"))</f>
        <v/>
      </c>
      <c r="T121" s="18">
        <f>IF(A121="","",IF(K121="","Sem credencial",IF(L121="","Validade ausente",IF(L121&lt;TODAY(),"Vencida",IF(L121&lt;=TODAY()+'Parâmetros'!$B$3,"Vence em breve","Vigente")))))</f>
        <v/>
      </c>
      <c r="U121" s="18">
        <f>IF(COUNTA($A121:$N121)=0,"",IF(OR(A121="",B121="",C121="",D121="",E121="",F121="",G121="",I121="",M121=""),"Incompleto",IF(Q121&lt;&gt;"Válido","Revisar placa",IF(AND(M121="Ativo",R121&gt;1),"Placa ativa duplicada",IF(AND(M121="Ativo",S121&gt;'Parâmetros'!$B$2),"Acima do limite",IF(AND(K121="",L121&lt;&gt;""),"Credencial inconsistente",IF(AND(M121="Ativo",'Parâmetros'!$B$4="Sim",K121=""),"Credencial ausente",IF(AND(K121&lt;&gt;"",L121=""),"Validade ausente",IF(AND(M121="Ativo",L121&lt;&gt;"",L121&lt;TODAY()),"Credencial vencida","OK")))))))))</f>
        <v/>
      </c>
      <c r="V121" s="17">
        <f>IF(U121="","",IF(U121&lt;&gt;"OK","Corrigir: "&amp;U121,IF(AND(M121&lt;&gt;"Inativo",T121="Vencida"),"Revisar credencial",IF(AND(M121&lt;&gt;"Inativo",T121="Vence em breve"),"Revisar validade",IF(M121="Pendente","Concluir cadastro","Nenhuma")))))</f>
        <v/>
      </c>
    </row>
    <row r="122" ht="31" customHeight="1">
      <c r="A122" s="10" t="n"/>
      <c r="B122" s="11" t="n"/>
      <c r="C122" s="10" t="n"/>
      <c r="D122" s="10" t="n"/>
      <c r="E122" s="10" t="n"/>
      <c r="F122" s="12" t="n"/>
      <c r="G122" s="12" t="n"/>
      <c r="H122" s="10" t="n"/>
      <c r="I122" s="10" t="n"/>
      <c r="J122" s="13" t="n"/>
      <c r="K122" s="10" t="n"/>
      <c r="L122" s="11" t="n"/>
      <c r="M122" s="10" t="n"/>
      <c r="N122" s="12" t="n"/>
      <c r="O122" s="14">
        <f>IF(OR(C122="",D122=""),"",C122&amp;" - "&amp;D122)</f>
        <v/>
      </c>
      <c r="P122" s="15">
        <f>IF(E122="","",UPPER(SUBSTITUTE(SUBSTITUTE(E122,"-","")," ","")))</f>
        <v/>
      </c>
      <c r="Q122" s="15">
        <f>IF(P122="","",IF(LEN(P122)&lt;&gt;7,"Revisar",IF(AND(CODE(MID(P122,1,1))&gt;=65,CODE(MID(P122,1,1))&lt;=90,CODE(MID(P122,2,1))&gt;=65,CODE(MID(P122,2,1))&lt;=90,CODE(MID(P122,3,1))&gt;=65,CODE(MID(P122,3,1))&lt;=90,CODE(MID(P122,4,1))&gt;=48,CODE(MID(P122,4,1))&lt;=57,OR(AND(CODE(MID(P122,5,1))&gt;=48,CODE(MID(P122,5,1))&lt;=57,CODE(MID(P122,6,1))&gt;=48,CODE(MID(P122,6,1))&lt;=57,CODE(MID(P122,7,1))&gt;=48,CODE(MID(P122,7,1))&lt;=57),AND(CODE(MID(P122,5,1))&gt;=65,CODE(MID(P122,5,1))&lt;=90,CODE(MID(P122,6,1))&gt;=48,CODE(MID(P122,6,1))&lt;=57,CODE(MID(P122,7,1))&gt;=48,CODE(MID(P122,7,1))&lt;=57))),"Válido","Revisar")))</f>
        <v/>
      </c>
      <c r="R122" s="16">
        <f>IF(OR(P122="",M122=""),"",COUNTIFS($P$4:$P$203,P122,$M$4:$M$203,"Ativo"))</f>
        <v/>
      </c>
      <c r="S122" s="16">
        <f>IF(OR(O122="",M122=""),"",COUNTIFS($O$4:$O$203,O122,$M$4:$M$203,"Ativo"))</f>
        <v/>
      </c>
      <c r="T122" s="15">
        <f>IF(A122="","",IF(K122="","Sem credencial",IF(L122="","Validade ausente",IF(L122&lt;TODAY(),"Vencida",IF(L122&lt;=TODAY()+'Parâmetros'!$B$3,"Vence em breve","Vigente")))))</f>
        <v/>
      </c>
      <c r="U122" s="15">
        <f>IF(COUNTA($A122:$N122)=0,"",IF(OR(A122="",B122="",C122="",D122="",E122="",F122="",G122="",I122="",M122=""),"Incompleto",IF(Q122&lt;&gt;"Válido","Revisar placa",IF(AND(M122="Ativo",R122&gt;1),"Placa ativa duplicada",IF(AND(M122="Ativo",S122&gt;'Parâmetros'!$B$2),"Acima do limite",IF(AND(K122="",L122&lt;&gt;""),"Credencial inconsistente",IF(AND(M122="Ativo",'Parâmetros'!$B$4="Sim",K122=""),"Credencial ausente",IF(AND(K122&lt;&gt;"",L122=""),"Validade ausente",IF(AND(M122="Ativo",L122&lt;&gt;"",L122&lt;TODAY()),"Credencial vencida","OK")))))))))</f>
        <v/>
      </c>
      <c r="V122" s="14">
        <f>IF(U122="","",IF(U122&lt;&gt;"OK","Corrigir: "&amp;U122,IF(AND(M122&lt;&gt;"Inativo",T122="Vencida"),"Revisar credencial",IF(AND(M122&lt;&gt;"Inativo",T122="Vence em breve"),"Revisar validade",IF(M122="Pendente","Concluir cadastro","Nenhuma")))))</f>
        <v/>
      </c>
    </row>
    <row r="123" ht="31" customHeight="1">
      <c r="A123" s="10" t="n"/>
      <c r="B123" s="11" t="n"/>
      <c r="C123" s="10" t="n"/>
      <c r="D123" s="10" t="n"/>
      <c r="E123" s="10" t="n"/>
      <c r="F123" s="12" t="n"/>
      <c r="G123" s="12" t="n"/>
      <c r="H123" s="10" t="n"/>
      <c r="I123" s="10" t="n"/>
      <c r="J123" s="13" t="n"/>
      <c r="K123" s="10" t="n"/>
      <c r="L123" s="11" t="n"/>
      <c r="M123" s="10" t="n"/>
      <c r="N123" s="12" t="n"/>
      <c r="O123" s="17">
        <f>IF(OR(C123="",D123=""),"",C123&amp;" - "&amp;D123)</f>
        <v/>
      </c>
      <c r="P123" s="18">
        <f>IF(E123="","",UPPER(SUBSTITUTE(SUBSTITUTE(E123,"-","")," ","")))</f>
        <v/>
      </c>
      <c r="Q123" s="18">
        <f>IF(P123="","",IF(LEN(P123)&lt;&gt;7,"Revisar",IF(AND(CODE(MID(P123,1,1))&gt;=65,CODE(MID(P123,1,1))&lt;=90,CODE(MID(P123,2,1))&gt;=65,CODE(MID(P123,2,1))&lt;=90,CODE(MID(P123,3,1))&gt;=65,CODE(MID(P123,3,1))&lt;=90,CODE(MID(P123,4,1))&gt;=48,CODE(MID(P123,4,1))&lt;=57,OR(AND(CODE(MID(P123,5,1))&gt;=48,CODE(MID(P123,5,1))&lt;=57,CODE(MID(P123,6,1))&gt;=48,CODE(MID(P123,6,1))&lt;=57,CODE(MID(P123,7,1))&gt;=48,CODE(MID(P123,7,1))&lt;=57),AND(CODE(MID(P123,5,1))&gt;=65,CODE(MID(P123,5,1))&lt;=90,CODE(MID(P123,6,1))&gt;=48,CODE(MID(P123,6,1))&lt;=57,CODE(MID(P123,7,1))&gt;=48,CODE(MID(P123,7,1))&lt;=57))),"Válido","Revisar")))</f>
        <v/>
      </c>
      <c r="R123" s="19">
        <f>IF(OR(P123="",M123=""),"",COUNTIFS($P$4:$P$203,P123,$M$4:$M$203,"Ativo"))</f>
        <v/>
      </c>
      <c r="S123" s="19">
        <f>IF(OR(O123="",M123=""),"",COUNTIFS($O$4:$O$203,O123,$M$4:$M$203,"Ativo"))</f>
        <v/>
      </c>
      <c r="T123" s="18">
        <f>IF(A123="","",IF(K123="","Sem credencial",IF(L123="","Validade ausente",IF(L123&lt;TODAY(),"Vencida",IF(L123&lt;=TODAY()+'Parâmetros'!$B$3,"Vence em breve","Vigente")))))</f>
        <v/>
      </c>
      <c r="U123" s="18">
        <f>IF(COUNTA($A123:$N123)=0,"",IF(OR(A123="",B123="",C123="",D123="",E123="",F123="",G123="",I123="",M123=""),"Incompleto",IF(Q123&lt;&gt;"Válido","Revisar placa",IF(AND(M123="Ativo",R123&gt;1),"Placa ativa duplicada",IF(AND(M123="Ativo",S123&gt;'Parâmetros'!$B$2),"Acima do limite",IF(AND(K123="",L123&lt;&gt;""),"Credencial inconsistente",IF(AND(M123="Ativo",'Parâmetros'!$B$4="Sim",K123=""),"Credencial ausente",IF(AND(K123&lt;&gt;"",L123=""),"Validade ausente",IF(AND(M123="Ativo",L123&lt;&gt;"",L123&lt;TODAY()),"Credencial vencida","OK")))))))))</f>
        <v/>
      </c>
      <c r="V123" s="17">
        <f>IF(U123="","",IF(U123&lt;&gt;"OK","Corrigir: "&amp;U123,IF(AND(M123&lt;&gt;"Inativo",T123="Vencida"),"Revisar credencial",IF(AND(M123&lt;&gt;"Inativo",T123="Vence em breve"),"Revisar validade",IF(M123="Pendente","Concluir cadastro","Nenhuma")))))</f>
        <v/>
      </c>
    </row>
    <row r="124" ht="31" customHeight="1">
      <c r="A124" s="10" t="n"/>
      <c r="B124" s="11" t="n"/>
      <c r="C124" s="10" t="n"/>
      <c r="D124" s="10" t="n"/>
      <c r="E124" s="10" t="n"/>
      <c r="F124" s="12" t="n"/>
      <c r="G124" s="12" t="n"/>
      <c r="H124" s="10" t="n"/>
      <c r="I124" s="10" t="n"/>
      <c r="J124" s="13" t="n"/>
      <c r="K124" s="10" t="n"/>
      <c r="L124" s="11" t="n"/>
      <c r="M124" s="10" t="n"/>
      <c r="N124" s="12" t="n"/>
      <c r="O124" s="14">
        <f>IF(OR(C124="",D124=""),"",C124&amp;" - "&amp;D124)</f>
        <v/>
      </c>
      <c r="P124" s="15">
        <f>IF(E124="","",UPPER(SUBSTITUTE(SUBSTITUTE(E124,"-","")," ","")))</f>
        <v/>
      </c>
      <c r="Q124" s="15">
        <f>IF(P124="","",IF(LEN(P124)&lt;&gt;7,"Revisar",IF(AND(CODE(MID(P124,1,1))&gt;=65,CODE(MID(P124,1,1))&lt;=90,CODE(MID(P124,2,1))&gt;=65,CODE(MID(P124,2,1))&lt;=90,CODE(MID(P124,3,1))&gt;=65,CODE(MID(P124,3,1))&lt;=90,CODE(MID(P124,4,1))&gt;=48,CODE(MID(P124,4,1))&lt;=57,OR(AND(CODE(MID(P124,5,1))&gt;=48,CODE(MID(P124,5,1))&lt;=57,CODE(MID(P124,6,1))&gt;=48,CODE(MID(P124,6,1))&lt;=57,CODE(MID(P124,7,1))&gt;=48,CODE(MID(P124,7,1))&lt;=57),AND(CODE(MID(P124,5,1))&gt;=65,CODE(MID(P124,5,1))&lt;=90,CODE(MID(P124,6,1))&gt;=48,CODE(MID(P124,6,1))&lt;=57,CODE(MID(P124,7,1))&gt;=48,CODE(MID(P124,7,1))&lt;=57))),"Válido","Revisar")))</f>
        <v/>
      </c>
      <c r="R124" s="16">
        <f>IF(OR(P124="",M124=""),"",COUNTIFS($P$4:$P$203,P124,$M$4:$M$203,"Ativo"))</f>
        <v/>
      </c>
      <c r="S124" s="16">
        <f>IF(OR(O124="",M124=""),"",COUNTIFS($O$4:$O$203,O124,$M$4:$M$203,"Ativo"))</f>
        <v/>
      </c>
      <c r="T124" s="15">
        <f>IF(A124="","",IF(K124="","Sem credencial",IF(L124="","Validade ausente",IF(L124&lt;TODAY(),"Vencida",IF(L124&lt;=TODAY()+'Parâmetros'!$B$3,"Vence em breve","Vigente")))))</f>
        <v/>
      </c>
      <c r="U124" s="15">
        <f>IF(COUNTA($A124:$N124)=0,"",IF(OR(A124="",B124="",C124="",D124="",E124="",F124="",G124="",I124="",M124=""),"Incompleto",IF(Q124&lt;&gt;"Válido","Revisar placa",IF(AND(M124="Ativo",R124&gt;1),"Placa ativa duplicada",IF(AND(M124="Ativo",S124&gt;'Parâmetros'!$B$2),"Acima do limite",IF(AND(K124="",L124&lt;&gt;""),"Credencial inconsistente",IF(AND(M124="Ativo",'Parâmetros'!$B$4="Sim",K124=""),"Credencial ausente",IF(AND(K124&lt;&gt;"",L124=""),"Validade ausente",IF(AND(M124="Ativo",L124&lt;&gt;"",L124&lt;TODAY()),"Credencial vencida","OK")))))))))</f>
        <v/>
      </c>
      <c r="V124" s="14">
        <f>IF(U124="","",IF(U124&lt;&gt;"OK","Corrigir: "&amp;U124,IF(AND(M124&lt;&gt;"Inativo",T124="Vencida"),"Revisar credencial",IF(AND(M124&lt;&gt;"Inativo",T124="Vence em breve"),"Revisar validade",IF(M124="Pendente","Concluir cadastro","Nenhuma")))))</f>
        <v/>
      </c>
    </row>
    <row r="125" ht="31" customHeight="1">
      <c r="A125" s="10" t="n"/>
      <c r="B125" s="11" t="n"/>
      <c r="C125" s="10" t="n"/>
      <c r="D125" s="10" t="n"/>
      <c r="E125" s="10" t="n"/>
      <c r="F125" s="12" t="n"/>
      <c r="G125" s="12" t="n"/>
      <c r="H125" s="10" t="n"/>
      <c r="I125" s="10" t="n"/>
      <c r="J125" s="13" t="n"/>
      <c r="K125" s="10" t="n"/>
      <c r="L125" s="11" t="n"/>
      <c r="M125" s="10" t="n"/>
      <c r="N125" s="12" t="n"/>
      <c r="O125" s="17">
        <f>IF(OR(C125="",D125=""),"",C125&amp;" - "&amp;D125)</f>
        <v/>
      </c>
      <c r="P125" s="18">
        <f>IF(E125="","",UPPER(SUBSTITUTE(SUBSTITUTE(E125,"-","")," ","")))</f>
        <v/>
      </c>
      <c r="Q125" s="18">
        <f>IF(P125="","",IF(LEN(P125)&lt;&gt;7,"Revisar",IF(AND(CODE(MID(P125,1,1))&gt;=65,CODE(MID(P125,1,1))&lt;=90,CODE(MID(P125,2,1))&gt;=65,CODE(MID(P125,2,1))&lt;=90,CODE(MID(P125,3,1))&gt;=65,CODE(MID(P125,3,1))&lt;=90,CODE(MID(P125,4,1))&gt;=48,CODE(MID(P125,4,1))&lt;=57,OR(AND(CODE(MID(P125,5,1))&gt;=48,CODE(MID(P125,5,1))&lt;=57,CODE(MID(P125,6,1))&gt;=48,CODE(MID(P125,6,1))&lt;=57,CODE(MID(P125,7,1))&gt;=48,CODE(MID(P125,7,1))&lt;=57),AND(CODE(MID(P125,5,1))&gt;=65,CODE(MID(P125,5,1))&lt;=90,CODE(MID(P125,6,1))&gt;=48,CODE(MID(P125,6,1))&lt;=57,CODE(MID(P125,7,1))&gt;=48,CODE(MID(P125,7,1))&lt;=57))),"Válido","Revisar")))</f>
        <v/>
      </c>
      <c r="R125" s="19">
        <f>IF(OR(P125="",M125=""),"",COUNTIFS($P$4:$P$203,P125,$M$4:$M$203,"Ativo"))</f>
        <v/>
      </c>
      <c r="S125" s="19">
        <f>IF(OR(O125="",M125=""),"",COUNTIFS($O$4:$O$203,O125,$M$4:$M$203,"Ativo"))</f>
        <v/>
      </c>
      <c r="T125" s="18">
        <f>IF(A125="","",IF(K125="","Sem credencial",IF(L125="","Validade ausente",IF(L125&lt;TODAY(),"Vencida",IF(L125&lt;=TODAY()+'Parâmetros'!$B$3,"Vence em breve","Vigente")))))</f>
        <v/>
      </c>
      <c r="U125" s="18">
        <f>IF(COUNTA($A125:$N125)=0,"",IF(OR(A125="",B125="",C125="",D125="",E125="",F125="",G125="",I125="",M125=""),"Incompleto",IF(Q125&lt;&gt;"Válido","Revisar placa",IF(AND(M125="Ativo",R125&gt;1),"Placa ativa duplicada",IF(AND(M125="Ativo",S125&gt;'Parâmetros'!$B$2),"Acima do limite",IF(AND(K125="",L125&lt;&gt;""),"Credencial inconsistente",IF(AND(M125="Ativo",'Parâmetros'!$B$4="Sim",K125=""),"Credencial ausente",IF(AND(K125&lt;&gt;"",L125=""),"Validade ausente",IF(AND(M125="Ativo",L125&lt;&gt;"",L125&lt;TODAY()),"Credencial vencida","OK")))))))))</f>
        <v/>
      </c>
      <c r="V125" s="17">
        <f>IF(U125="","",IF(U125&lt;&gt;"OK","Corrigir: "&amp;U125,IF(AND(M125&lt;&gt;"Inativo",T125="Vencida"),"Revisar credencial",IF(AND(M125&lt;&gt;"Inativo",T125="Vence em breve"),"Revisar validade",IF(M125="Pendente","Concluir cadastro","Nenhuma")))))</f>
        <v/>
      </c>
    </row>
    <row r="126" ht="31" customHeight="1">
      <c r="A126" s="10" t="n"/>
      <c r="B126" s="11" t="n"/>
      <c r="C126" s="10" t="n"/>
      <c r="D126" s="10" t="n"/>
      <c r="E126" s="10" t="n"/>
      <c r="F126" s="12" t="n"/>
      <c r="G126" s="12" t="n"/>
      <c r="H126" s="10" t="n"/>
      <c r="I126" s="10" t="n"/>
      <c r="J126" s="13" t="n"/>
      <c r="K126" s="10" t="n"/>
      <c r="L126" s="11" t="n"/>
      <c r="M126" s="10" t="n"/>
      <c r="N126" s="12" t="n"/>
      <c r="O126" s="14">
        <f>IF(OR(C126="",D126=""),"",C126&amp;" - "&amp;D126)</f>
        <v/>
      </c>
      <c r="P126" s="15">
        <f>IF(E126="","",UPPER(SUBSTITUTE(SUBSTITUTE(E126,"-","")," ","")))</f>
        <v/>
      </c>
      <c r="Q126" s="15">
        <f>IF(P126="","",IF(LEN(P126)&lt;&gt;7,"Revisar",IF(AND(CODE(MID(P126,1,1))&gt;=65,CODE(MID(P126,1,1))&lt;=90,CODE(MID(P126,2,1))&gt;=65,CODE(MID(P126,2,1))&lt;=90,CODE(MID(P126,3,1))&gt;=65,CODE(MID(P126,3,1))&lt;=90,CODE(MID(P126,4,1))&gt;=48,CODE(MID(P126,4,1))&lt;=57,OR(AND(CODE(MID(P126,5,1))&gt;=48,CODE(MID(P126,5,1))&lt;=57,CODE(MID(P126,6,1))&gt;=48,CODE(MID(P126,6,1))&lt;=57,CODE(MID(P126,7,1))&gt;=48,CODE(MID(P126,7,1))&lt;=57),AND(CODE(MID(P126,5,1))&gt;=65,CODE(MID(P126,5,1))&lt;=90,CODE(MID(P126,6,1))&gt;=48,CODE(MID(P126,6,1))&lt;=57,CODE(MID(P126,7,1))&gt;=48,CODE(MID(P126,7,1))&lt;=57))),"Válido","Revisar")))</f>
        <v/>
      </c>
      <c r="R126" s="16">
        <f>IF(OR(P126="",M126=""),"",COUNTIFS($P$4:$P$203,P126,$M$4:$M$203,"Ativo"))</f>
        <v/>
      </c>
      <c r="S126" s="16">
        <f>IF(OR(O126="",M126=""),"",COUNTIFS($O$4:$O$203,O126,$M$4:$M$203,"Ativo"))</f>
        <v/>
      </c>
      <c r="T126" s="15">
        <f>IF(A126="","",IF(K126="","Sem credencial",IF(L126="","Validade ausente",IF(L126&lt;TODAY(),"Vencida",IF(L126&lt;=TODAY()+'Parâmetros'!$B$3,"Vence em breve","Vigente")))))</f>
        <v/>
      </c>
      <c r="U126" s="15">
        <f>IF(COUNTA($A126:$N126)=0,"",IF(OR(A126="",B126="",C126="",D126="",E126="",F126="",G126="",I126="",M126=""),"Incompleto",IF(Q126&lt;&gt;"Válido","Revisar placa",IF(AND(M126="Ativo",R126&gt;1),"Placa ativa duplicada",IF(AND(M126="Ativo",S126&gt;'Parâmetros'!$B$2),"Acima do limite",IF(AND(K126="",L126&lt;&gt;""),"Credencial inconsistente",IF(AND(M126="Ativo",'Parâmetros'!$B$4="Sim",K126=""),"Credencial ausente",IF(AND(K126&lt;&gt;"",L126=""),"Validade ausente",IF(AND(M126="Ativo",L126&lt;&gt;"",L126&lt;TODAY()),"Credencial vencida","OK")))))))))</f>
        <v/>
      </c>
      <c r="V126" s="14">
        <f>IF(U126="","",IF(U126&lt;&gt;"OK","Corrigir: "&amp;U126,IF(AND(M126&lt;&gt;"Inativo",T126="Vencida"),"Revisar credencial",IF(AND(M126&lt;&gt;"Inativo",T126="Vence em breve"),"Revisar validade",IF(M126="Pendente","Concluir cadastro","Nenhuma")))))</f>
        <v/>
      </c>
    </row>
    <row r="127" ht="31" customHeight="1">
      <c r="A127" s="10" t="n"/>
      <c r="B127" s="11" t="n"/>
      <c r="C127" s="10" t="n"/>
      <c r="D127" s="10" t="n"/>
      <c r="E127" s="10" t="n"/>
      <c r="F127" s="12" t="n"/>
      <c r="G127" s="12" t="n"/>
      <c r="H127" s="10" t="n"/>
      <c r="I127" s="10" t="n"/>
      <c r="J127" s="13" t="n"/>
      <c r="K127" s="10" t="n"/>
      <c r="L127" s="11" t="n"/>
      <c r="M127" s="10" t="n"/>
      <c r="N127" s="12" t="n"/>
      <c r="O127" s="17">
        <f>IF(OR(C127="",D127=""),"",C127&amp;" - "&amp;D127)</f>
        <v/>
      </c>
      <c r="P127" s="18">
        <f>IF(E127="","",UPPER(SUBSTITUTE(SUBSTITUTE(E127,"-","")," ","")))</f>
        <v/>
      </c>
      <c r="Q127" s="18">
        <f>IF(P127="","",IF(LEN(P127)&lt;&gt;7,"Revisar",IF(AND(CODE(MID(P127,1,1))&gt;=65,CODE(MID(P127,1,1))&lt;=90,CODE(MID(P127,2,1))&gt;=65,CODE(MID(P127,2,1))&lt;=90,CODE(MID(P127,3,1))&gt;=65,CODE(MID(P127,3,1))&lt;=90,CODE(MID(P127,4,1))&gt;=48,CODE(MID(P127,4,1))&lt;=57,OR(AND(CODE(MID(P127,5,1))&gt;=48,CODE(MID(P127,5,1))&lt;=57,CODE(MID(P127,6,1))&gt;=48,CODE(MID(P127,6,1))&lt;=57,CODE(MID(P127,7,1))&gt;=48,CODE(MID(P127,7,1))&lt;=57),AND(CODE(MID(P127,5,1))&gt;=65,CODE(MID(P127,5,1))&lt;=90,CODE(MID(P127,6,1))&gt;=48,CODE(MID(P127,6,1))&lt;=57,CODE(MID(P127,7,1))&gt;=48,CODE(MID(P127,7,1))&lt;=57))),"Válido","Revisar")))</f>
        <v/>
      </c>
      <c r="R127" s="19">
        <f>IF(OR(P127="",M127=""),"",COUNTIFS($P$4:$P$203,P127,$M$4:$M$203,"Ativo"))</f>
        <v/>
      </c>
      <c r="S127" s="19">
        <f>IF(OR(O127="",M127=""),"",COUNTIFS($O$4:$O$203,O127,$M$4:$M$203,"Ativo"))</f>
        <v/>
      </c>
      <c r="T127" s="18">
        <f>IF(A127="","",IF(K127="","Sem credencial",IF(L127="","Validade ausente",IF(L127&lt;TODAY(),"Vencida",IF(L127&lt;=TODAY()+'Parâmetros'!$B$3,"Vence em breve","Vigente")))))</f>
        <v/>
      </c>
      <c r="U127" s="18">
        <f>IF(COUNTA($A127:$N127)=0,"",IF(OR(A127="",B127="",C127="",D127="",E127="",F127="",G127="",I127="",M127=""),"Incompleto",IF(Q127&lt;&gt;"Válido","Revisar placa",IF(AND(M127="Ativo",R127&gt;1),"Placa ativa duplicada",IF(AND(M127="Ativo",S127&gt;'Parâmetros'!$B$2),"Acima do limite",IF(AND(K127="",L127&lt;&gt;""),"Credencial inconsistente",IF(AND(M127="Ativo",'Parâmetros'!$B$4="Sim",K127=""),"Credencial ausente",IF(AND(K127&lt;&gt;"",L127=""),"Validade ausente",IF(AND(M127="Ativo",L127&lt;&gt;"",L127&lt;TODAY()),"Credencial vencida","OK")))))))))</f>
        <v/>
      </c>
      <c r="V127" s="17">
        <f>IF(U127="","",IF(U127&lt;&gt;"OK","Corrigir: "&amp;U127,IF(AND(M127&lt;&gt;"Inativo",T127="Vencida"),"Revisar credencial",IF(AND(M127&lt;&gt;"Inativo",T127="Vence em breve"),"Revisar validade",IF(M127="Pendente","Concluir cadastro","Nenhuma")))))</f>
        <v/>
      </c>
    </row>
    <row r="128" ht="31" customHeight="1">
      <c r="A128" s="10" t="n"/>
      <c r="B128" s="11" t="n"/>
      <c r="C128" s="10" t="n"/>
      <c r="D128" s="10" t="n"/>
      <c r="E128" s="10" t="n"/>
      <c r="F128" s="12" t="n"/>
      <c r="G128" s="12" t="n"/>
      <c r="H128" s="10" t="n"/>
      <c r="I128" s="10" t="n"/>
      <c r="J128" s="13" t="n"/>
      <c r="K128" s="10" t="n"/>
      <c r="L128" s="11" t="n"/>
      <c r="M128" s="10" t="n"/>
      <c r="N128" s="12" t="n"/>
      <c r="O128" s="14">
        <f>IF(OR(C128="",D128=""),"",C128&amp;" - "&amp;D128)</f>
        <v/>
      </c>
      <c r="P128" s="15">
        <f>IF(E128="","",UPPER(SUBSTITUTE(SUBSTITUTE(E128,"-","")," ","")))</f>
        <v/>
      </c>
      <c r="Q128" s="15">
        <f>IF(P128="","",IF(LEN(P128)&lt;&gt;7,"Revisar",IF(AND(CODE(MID(P128,1,1))&gt;=65,CODE(MID(P128,1,1))&lt;=90,CODE(MID(P128,2,1))&gt;=65,CODE(MID(P128,2,1))&lt;=90,CODE(MID(P128,3,1))&gt;=65,CODE(MID(P128,3,1))&lt;=90,CODE(MID(P128,4,1))&gt;=48,CODE(MID(P128,4,1))&lt;=57,OR(AND(CODE(MID(P128,5,1))&gt;=48,CODE(MID(P128,5,1))&lt;=57,CODE(MID(P128,6,1))&gt;=48,CODE(MID(P128,6,1))&lt;=57,CODE(MID(P128,7,1))&gt;=48,CODE(MID(P128,7,1))&lt;=57),AND(CODE(MID(P128,5,1))&gt;=65,CODE(MID(P128,5,1))&lt;=90,CODE(MID(P128,6,1))&gt;=48,CODE(MID(P128,6,1))&lt;=57,CODE(MID(P128,7,1))&gt;=48,CODE(MID(P128,7,1))&lt;=57))),"Válido","Revisar")))</f>
        <v/>
      </c>
      <c r="R128" s="16">
        <f>IF(OR(P128="",M128=""),"",COUNTIFS($P$4:$P$203,P128,$M$4:$M$203,"Ativo"))</f>
        <v/>
      </c>
      <c r="S128" s="16">
        <f>IF(OR(O128="",M128=""),"",COUNTIFS($O$4:$O$203,O128,$M$4:$M$203,"Ativo"))</f>
        <v/>
      </c>
      <c r="T128" s="15">
        <f>IF(A128="","",IF(K128="","Sem credencial",IF(L128="","Validade ausente",IF(L128&lt;TODAY(),"Vencida",IF(L128&lt;=TODAY()+'Parâmetros'!$B$3,"Vence em breve","Vigente")))))</f>
        <v/>
      </c>
      <c r="U128" s="15">
        <f>IF(COUNTA($A128:$N128)=0,"",IF(OR(A128="",B128="",C128="",D128="",E128="",F128="",G128="",I128="",M128=""),"Incompleto",IF(Q128&lt;&gt;"Válido","Revisar placa",IF(AND(M128="Ativo",R128&gt;1),"Placa ativa duplicada",IF(AND(M128="Ativo",S128&gt;'Parâmetros'!$B$2),"Acima do limite",IF(AND(K128="",L128&lt;&gt;""),"Credencial inconsistente",IF(AND(M128="Ativo",'Parâmetros'!$B$4="Sim",K128=""),"Credencial ausente",IF(AND(K128&lt;&gt;"",L128=""),"Validade ausente",IF(AND(M128="Ativo",L128&lt;&gt;"",L128&lt;TODAY()),"Credencial vencida","OK")))))))))</f>
        <v/>
      </c>
      <c r="V128" s="14">
        <f>IF(U128="","",IF(U128&lt;&gt;"OK","Corrigir: "&amp;U128,IF(AND(M128&lt;&gt;"Inativo",T128="Vencida"),"Revisar credencial",IF(AND(M128&lt;&gt;"Inativo",T128="Vence em breve"),"Revisar validade",IF(M128="Pendente","Concluir cadastro","Nenhuma")))))</f>
        <v/>
      </c>
    </row>
    <row r="129" ht="31" customHeight="1">
      <c r="A129" s="10" t="n"/>
      <c r="B129" s="11" t="n"/>
      <c r="C129" s="10" t="n"/>
      <c r="D129" s="10" t="n"/>
      <c r="E129" s="10" t="n"/>
      <c r="F129" s="12" t="n"/>
      <c r="G129" s="12" t="n"/>
      <c r="H129" s="10" t="n"/>
      <c r="I129" s="10" t="n"/>
      <c r="J129" s="13" t="n"/>
      <c r="K129" s="10" t="n"/>
      <c r="L129" s="11" t="n"/>
      <c r="M129" s="10" t="n"/>
      <c r="N129" s="12" t="n"/>
      <c r="O129" s="17">
        <f>IF(OR(C129="",D129=""),"",C129&amp;" - "&amp;D129)</f>
        <v/>
      </c>
      <c r="P129" s="18">
        <f>IF(E129="","",UPPER(SUBSTITUTE(SUBSTITUTE(E129,"-","")," ","")))</f>
        <v/>
      </c>
      <c r="Q129" s="18">
        <f>IF(P129="","",IF(LEN(P129)&lt;&gt;7,"Revisar",IF(AND(CODE(MID(P129,1,1))&gt;=65,CODE(MID(P129,1,1))&lt;=90,CODE(MID(P129,2,1))&gt;=65,CODE(MID(P129,2,1))&lt;=90,CODE(MID(P129,3,1))&gt;=65,CODE(MID(P129,3,1))&lt;=90,CODE(MID(P129,4,1))&gt;=48,CODE(MID(P129,4,1))&lt;=57,OR(AND(CODE(MID(P129,5,1))&gt;=48,CODE(MID(P129,5,1))&lt;=57,CODE(MID(P129,6,1))&gt;=48,CODE(MID(P129,6,1))&lt;=57,CODE(MID(P129,7,1))&gt;=48,CODE(MID(P129,7,1))&lt;=57),AND(CODE(MID(P129,5,1))&gt;=65,CODE(MID(P129,5,1))&lt;=90,CODE(MID(P129,6,1))&gt;=48,CODE(MID(P129,6,1))&lt;=57,CODE(MID(P129,7,1))&gt;=48,CODE(MID(P129,7,1))&lt;=57))),"Válido","Revisar")))</f>
        <v/>
      </c>
      <c r="R129" s="19">
        <f>IF(OR(P129="",M129=""),"",COUNTIFS($P$4:$P$203,P129,$M$4:$M$203,"Ativo"))</f>
        <v/>
      </c>
      <c r="S129" s="19">
        <f>IF(OR(O129="",M129=""),"",COUNTIFS($O$4:$O$203,O129,$M$4:$M$203,"Ativo"))</f>
        <v/>
      </c>
      <c r="T129" s="18">
        <f>IF(A129="","",IF(K129="","Sem credencial",IF(L129="","Validade ausente",IF(L129&lt;TODAY(),"Vencida",IF(L129&lt;=TODAY()+'Parâmetros'!$B$3,"Vence em breve","Vigente")))))</f>
        <v/>
      </c>
      <c r="U129" s="18">
        <f>IF(COUNTA($A129:$N129)=0,"",IF(OR(A129="",B129="",C129="",D129="",E129="",F129="",G129="",I129="",M129=""),"Incompleto",IF(Q129&lt;&gt;"Válido","Revisar placa",IF(AND(M129="Ativo",R129&gt;1),"Placa ativa duplicada",IF(AND(M129="Ativo",S129&gt;'Parâmetros'!$B$2),"Acima do limite",IF(AND(K129="",L129&lt;&gt;""),"Credencial inconsistente",IF(AND(M129="Ativo",'Parâmetros'!$B$4="Sim",K129=""),"Credencial ausente",IF(AND(K129&lt;&gt;"",L129=""),"Validade ausente",IF(AND(M129="Ativo",L129&lt;&gt;"",L129&lt;TODAY()),"Credencial vencida","OK")))))))))</f>
        <v/>
      </c>
      <c r="V129" s="17">
        <f>IF(U129="","",IF(U129&lt;&gt;"OK","Corrigir: "&amp;U129,IF(AND(M129&lt;&gt;"Inativo",T129="Vencida"),"Revisar credencial",IF(AND(M129&lt;&gt;"Inativo",T129="Vence em breve"),"Revisar validade",IF(M129="Pendente","Concluir cadastro","Nenhuma")))))</f>
        <v/>
      </c>
    </row>
    <row r="130" ht="31" customHeight="1">
      <c r="A130" s="10" t="n"/>
      <c r="B130" s="11" t="n"/>
      <c r="C130" s="10" t="n"/>
      <c r="D130" s="10" t="n"/>
      <c r="E130" s="10" t="n"/>
      <c r="F130" s="12" t="n"/>
      <c r="G130" s="12" t="n"/>
      <c r="H130" s="10" t="n"/>
      <c r="I130" s="10" t="n"/>
      <c r="J130" s="13" t="n"/>
      <c r="K130" s="10" t="n"/>
      <c r="L130" s="11" t="n"/>
      <c r="M130" s="10" t="n"/>
      <c r="N130" s="12" t="n"/>
      <c r="O130" s="14">
        <f>IF(OR(C130="",D130=""),"",C130&amp;" - "&amp;D130)</f>
        <v/>
      </c>
      <c r="P130" s="15">
        <f>IF(E130="","",UPPER(SUBSTITUTE(SUBSTITUTE(E130,"-","")," ","")))</f>
        <v/>
      </c>
      <c r="Q130" s="15">
        <f>IF(P130="","",IF(LEN(P130)&lt;&gt;7,"Revisar",IF(AND(CODE(MID(P130,1,1))&gt;=65,CODE(MID(P130,1,1))&lt;=90,CODE(MID(P130,2,1))&gt;=65,CODE(MID(P130,2,1))&lt;=90,CODE(MID(P130,3,1))&gt;=65,CODE(MID(P130,3,1))&lt;=90,CODE(MID(P130,4,1))&gt;=48,CODE(MID(P130,4,1))&lt;=57,OR(AND(CODE(MID(P130,5,1))&gt;=48,CODE(MID(P130,5,1))&lt;=57,CODE(MID(P130,6,1))&gt;=48,CODE(MID(P130,6,1))&lt;=57,CODE(MID(P130,7,1))&gt;=48,CODE(MID(P130,7,1))&lt;=57),AND(CODE(MID(P130,5,1))&gt;=65,CODE(MID(P130,5,1))&lt;=90,CODE(MID(P130,6,1))&gt;=48,CODE(MID(P130,6,1))&lt;=57,CODE(MID(P130,7,1))&gt;=48,CODE(MID(P130,7,1))&lt;=57))),"Válido","Revisar")))</f>
        <v/>
      </c>
      <c r="R130" s="16">
        <f>IF(OR(P130="",M130=""),"",COUNTIFS($P$4:$P$203,P130,$M$4:$M$203,"Ativo"))</f>
        <v/>
      </c>
      <c r="S130" s="16">
        <f>IF(OR(O130="",M130=""),"",COUNTIFS($O$4:$O$203,O130,$M$4:$M$203,"Ativo"))</f>
        <v/>
      </c>
      <c r="T130" s="15">
        <f>IF(A130="","",IF(K130="","Sem credencial",IF(L130="","Validade ausente",IF(L130&lt;TODAY(),"Vencida",IF(L130&lt;=TODAY()+'Parâmetros'!$B$3,"Vence em breve","Vigente")))))</f>
        <v/>
      </c>
      <c r="U130" s="15">
        <f>IF(COUNTA($A130:$N130)=0,"",IF(OR(A130="",B130="",C130="",D130="",E130="",F130="",G130="",I130="",M130=""),"Incompleto",IF(Q130&lt;&gt;"Válido","Revisar placa",IF(AND(M130="Ativo",R130&gt;1),"Placa ativa duplicada",IF(AND(M130="Ativo",S130&gt;'Parâmetros'!$B$2),"Acima do limite",IF(AND(K130="",L130&lt;&gt;""),"Credencial inconsistente",IF(AND(M130="Ativo",'Parâmetros'!$B$4="Sim",K130=""),"Credencial ausente",IF(AND(K130&lt;&gt;"",L130=""),"Validade ausente",IF(AND(M130="Ativo",L130&lt;&gt;"",L130&lt;TODAY()),"Credencial vencida","OK")))))))))</f>
        <v/>
      </c>
      <c r="V130" s="14">
        <f>IF(U130="","",IF(U130&lt;&gt;"OK","Corrigir: "&amp;U130,IF(AND(M130&lt;&gt;"Inativo",T130="Vencida"),"Revisar credencial",IF(AND(M130&lt;&gt;"Inativo",T130="Vence em breve"),"Revisar validade",IF(M130="Pendente","Concluir cadastro","Nenhuma")))))</f>
        <v/>
      </c>
    </row>
    <row r="131" ht="31" customHeight="1">
      <c r="A131" s="10" t="n"/>
      <c r="B131" s="11" t="n"/>
      <c r="C131" s="10" t="n"/>
      <c r="D131" s="10" t="n"/>
      <c r="E131" s="10" t="n"/>
      <c r="F131" s="12" t="n"/>
      <c r="G131" s="12" t="n"/>
      <c r="H131" s="10" t="n"/>
      <c r="I131" s="10" t="n"/>
      <c r="J131" s="13" t="n"/>
      <c r="K131" s="10" t="n"/>
      <c r="L131" s="11" t="n"/>
      <c r="M131" s="10" t="n"/>
      <c r="N131" s="12" t="n"/>
      <c r="O131" s="17">
        <f>IF(OR(C131="",D131=""),"",C131&amp;" - "&amp;D131)</f>
        <v/>
      </c>
      <c r="P131" s="18">
        <f>IF(E131="","",UPPER(SUBSTITUTE(SUBSTITUTE(E131,"-","")," ","")))</f>
        <v/>
      </c>
      <c r="Q131" s="18">
        <f>IF(P131="","",IF(LEN(P131)&lt;&gt;7,"Revisar",IF(AND(CODE(MID(P131,1,1))&gt;=65,CODE(MID(P131,1,1))&lt;=90,CODE(MID(P131,2,1))&gt;=65,CODE(MID(P131,2,1))&lt;=90,CODE(MID(P131,3,1))&gt;=65,CODE(MID(P131,3,1))&lt;=90,CODE(MID(P131,4,1))&gt;=48,CODE(MID(P131,4,1))&lt;=57,OR(AND(CODE(MID(P131,5,1))&gt;=48,CODE(MID(P131,5,1))&lt;=57,CODE(MID(P131,6,1))&gt;=48,CODE(MID(P131,6,1))&lt;=57,CODE(MID(P131,7,1))&gt;=48,CODE(MID(P131,7,1))&lt;=57),AND(CODE(MID(P131,5,1))&gt;=65,CODE(MID(P131,5,1))&lt;=90,CODE(MID(P131,6,1))&gt;=48,CODE(MID(P131,6,1))&lt;=57,CODE(MID(P131,7,1))&gt;=48,CODE(MID(P131,7,1))&lt;=57))),"Válido","Revisar")))</f>
        <v/>
      </c>
      <c r="R131" s="19">
        <f>IF(OR(P131="",M131=""),"",COUNTIFS($P$4:$P$203,P131,$M$4:$M$203,"Ativo"))</f>
        <v/>
      </c>
      <c r="S131" s="19">
        <f>IF(OR(O131="",M131=""),"",COUNTIFS($O$4:$O$203,O131,$M$4:$M$203,"Ativo"))</f>
        <v/>
      </c>
      <c r="T131" s="18">
        <f>IF(A131="","",IF(K131="","Sem credencial",IF(L131="","Validade ausente",IF(L131&lt;TODAY(),"Vencida",IF(L131&lt;=TODAY()+'Parâmetros'!$B$3,"Vence em breve","Vigente")))))</f>
        <v/>
      </c>
      <c r="U131" s="18">
        <f>IF(COUNTA($A131:$N131)=0,"",IF(OR(A131="",B131="",C131="",D131="",E131="",F131="",G131="",I131="",M131=""),"Incompleto",IF(Q131&lt;&gt;"Válido","Revisar placa",IF(AND(M131="Ativo",R131&gt;1),"Placa ativa duplicada",IF(AND(M131="Ativo",S131&gt;'Parâmetros'!$B$2),"Acima do limite",IF(AND(K131="",L131&lt;&gt;""),"Credencial inconsistente",IF(AND(M131="Ativo",'Parâmetros'!$B$4="Sim",K131=""),"Credencial ausente",IF(AND(K131&lt;&gt;"",L131=""),"Validade ausente",IF(AND(M131="Ativo",L131&lt;&gt;"",L131&lt;TODAY()),"Credencial vencida","OK")))))))))</f>
        <v/>
      </c>
      <c r="V131" s="17">
        <f>IF(U131="","",IF(U131&lt;&gt;"OK","Corrigir: "&amp;U131,IF(AND(M131&lt;&gt;"Inativo",T131="Vencida"),"Revisar credencial",IF(AND(M131&lt;&gt;"Inativo",T131="Vence em breve"),"Revisar validade",IF(M131="Pendente","Concluir cadastro","Nenhuma")))))</f>
        <v/>
      </c>
    </row>
    <row r="132" ht="31" customHeight="1">
      <c r="A132" s="10" t="n"/>
      <c r="B132" s="11" t="n"/>
      <c r="C132" s="10" t="n"/>
      <c r="D132" s="10" t="n"/>
      <c r="E132" s="10" t="n"/>
      <c r="F132" s="12" t="n"/>
      <c r="G132" s="12" t="n"/>
      <c r="H132" s="10" t="n"/>
      <c r="I132" s="10" t="n"/>
      <c r="J132" s="13" t="n"/>
      <c r="K132" s="10" t="n"/>
      <c r="L132" s="11" t="n"/>
      <c r="M132" s="10" t="n"/>
      <c r="N132" s="12" t="n"/>
      <c r="O132" s="14">
        <f>IF(OR(C132="",D132=""),"",C132&amp;" - "&amp;D132)</f>
        <v/>
      </c>
      <c r="P132" s="15">
        <f>IF(E132="","",UPPER(SUBSTITUTE(SUBSTITUTE(E132,"-","")," ","")))</f>
        <v/>
      </c>
      <c r="Q132" s="15">
        <f>IF(P132="","",IF(LEN(P132)&lt;&gt;7,"Revisar",IF(AND(CODE(MID(P132,1,1))&gt;=65,CODE(MID(P132,1,1))&lt;=90,CODE(MID(P132,2,1))&gt;=65,CODE(MID(P132,2,1))&lt;=90,CODE(MID(P132,3,1))&gt;=65,CODE(MID(P132,3,1))&lt;=90,CODE(MID(P132,4,1))&gt;=48,CODE(MID(P132,4,1))&lt;=57,OR(AND(CODE(MID(P132,5,1))&gt;=48,CODE(MID(P132,5,1))&lt;=57,CODE(MID(P132,6,1))&gt;=48,CODE(MID(P132,6,1))&lt;=57,CODE(MID(P132,7,1))&gt;=48,CODE(MID(P132,7,1))&lt;=57),AND(CODE(MID(P132,5,1))&gt;=65,CODE(MID(P132,5,1))&lt;=90,CODE(MID(P132,6,1))&gt;=48,CODE(MID(P132,6,1))&lt;=57,CODE(MID(P132,7,1))&gt;=48,CODE(MID(P132,7,1))&lt;=57))),"Válido","Revisar")))</f>
        <v/>
      </c>
      <c r="R132" s="16">
        <f>IF(OR(P132="",M132=""),"",COUNTIFS($P$4:$P$203,P132,$M$4:$M$203,"Ativo"))</f>
        <v/>
      </c>
      <c r="S132" s="16">
        <f>IF(OR(O132="",M132=""),"",COUNTIFS($O$4:$O$203,O132,$M$4:$M$203,"Ativo"))</f>
        <v/>
      </c>
      <c r="T132" s="15">
        <f>IF(A132="","",IF(K132="","Sem credencial",IF(L132="","Validade ausente",IF(L132&lt;TODAY(),"Vencida",IF(L132&lt;=TODAY()+'Parâmetros'!$B$3,"Vence em breve","Vigente")))))</f>
        <v/>
      </c>
      <c r="U132" s="15">
        <f>IF(COUNTA($A132:$N132)=0,"",IF(OR(A132="",B132="",C132="",D132="",E132="",F132="",G132="",I132="",M132=""),"Incompleto",IF(Q132&lt;&gt;"Válido","Revisar placa",IF(AND(M132="Ativo",R132&gt;1),"Placa ativa duplicada",IF(AND(M132="Ativo",S132&gt;'Parâmetros'!$B$2),"Acima do limite",IF(AND(K132="",L132&lt;&gt;""),"Credencial inconsistente",IF(AND(M132="Ativo",'Parâmetros'!$B$4="Sim",K132=""),"Credencial ausente",IF(AND(K132&lt;&gt;"",L132=""),"Validade ausente",IF(AND(M132="Ativo",L132&lt;&gt;"",L132&lt;TODAY()),"Credencial vencida","OK")))))))))</f>
        <v/>
      </c>
      <c r="V132" s="14">
        <f>IF(U132="","",IF(U132&lt;&gt;"OK","Corrigir: "&amp;U132,IF(AND(M132&lt;&gt;"Inativo",T132="Vencida"),"Revisar credencial",IF(AND(M132&lt;&gt;"Inativo",T132="Vence em breve"),"Revisar validade",IF(M132="Pendente","Concluir cadastro","Nenhuma")))))</f>
        <v/>
      </c>
    </row>
    <row r="133" ht="31" customHeight="1">
      <c r="A133" s="10" t="n"/>
      <c r="B133" s="11" t="n"/>
      <c r="C133" s="10" t="n"/>
      <c r="D133" s="10" t="n"/>
      <c r="E133" s="10" t="n"/>
      <c r="F133" s="12" t="n"/>
      <c r="G133" s="12" t="n"/>
      <c r="H133" s="10" t="n"/>
      <c r="I133" s="10" t="n"/>
      <c r="J133" s="13" t="n"/>
      <c r="K133" s="10" t="n"/>
      <c r="L133" s="11" t="n"/>
      <c r="M133" s="10" t="n"/>
      <c r="N133" s="12" t="n"/>
      <c r="O133" s="17">
        <f>IF(OR(C133="",D133=""),"",C133&amp;" - "&amp;D133)</f>
        <v/>
      </c>
      <c r="P133" s="18">
        <f>IF(E133="","",UPPER(SUBSTITUTE(SUBSTITUTE(E133,"-","")," ","")))</f>
        <v/>
      </c>
      <c r="Q133" s="18">
        <f>IF(P133="","",IF(LEN(P133)&lt;&gt;7,"Revisar",IF(AND(CODE(MID(P133,1,1))&gt;=65,CODE(MID(P133,1,1))&lt;=90,CODE(MID(P133,2,1))&gt;=65,CODE(MID(P133,2,1))&lt;=90,CODE(MID(P133,3,1))&gt;=65,CODE(MID(P133,3,1))&lt;=90,CODE(MID(P133,4,1))&gt;=48,CODE(MID(P133,4,1))&lt;=57,OR(AND(CODE(MID(P133,5,1))&gt;=48,CODE(MID(P133,5,1))&lt;=57,CODE(MID(P133,6,1))&gt;=48,CODE(MID(P133,6,1))&lt;=57,CODE(MID(P133,7,1))&gt;=48,CODE(MID(P133,7,1))&lt;=57),AND(CODE(MID(P133,5,1))&gt;=65,CODE(MID(P133,5,1))&lt;=90,CODE(MID(P133,6,1))&gt;=48,CODE(MID(P133,6,1))&lt;=57,CODE(MID(P133,7,1))&gt;=48,CODE(MID(P133,7,1))&lt;=57))),"Válido","Revisar")))</f>
        <v/>
      </c>
      <c r="R133" s="19">
        <f>IF(OR(P133="",M133=""),"",COUNTIFS($P$4:$P$203,P133,$M$4:$M$203,"Ativo"))</f>
        <v/>
      </c>
      <c r="S133" s="19">
        <f>IF(OR(O133="",M133=""),"",COUNTIFS($O$4:$O$203,O133,$M$4:$M$203,"Ativo"))</f>
        <v/>
      </c>
      <c r="T133" s="18">
        <f>IF(A133="","",IF(K133="","Sem credencial",IF(L133="","Validade ausente",IF(L133&lt;TODAY(),"Vencida",IF(L133&lt;=TODAY()+'Parâmetros'!$B$3,"Vence em breve","Vigente")))))</f>
        <v/>
      </c>
      <c r="U133" s="18">
        <f>IF(COUNTA($A133:$N133)=0,"",IF(OR(A133="",B133="",C133="",D133="",E133="",F133="",G133="",I133="",M133=""),"Incompleto",IF(Q133&lt;&gt;"Válido","Revisar placa",IF(AND(M133="Ativo",R133&gt;1),"Placa ativa duplicada",IF(AND(M133="Ativo",S133&gt;'Parâmetros'!$B$2),"Acima do limite",IF(AND(K133="",L133&lt;&gt;""),"Credencial inconsistente",IF(AND(M133="Ativo",'Parâmetros'!$B$4="Sim",K133=""),"Credencial ausente",IF(AND(K133&lt;&gt;"",L133=""),"Validade ausente",IF(AND(M133="Ativo",L133&lt;&gt;"",L133&lt;TODAY()),"Credencial vencida","OK")))))))))</f>
        <v/>
      </c>
      <c r="V133" s="17">
        <f>IF(U133="","",IF(U133&lt;&gt;"OK","Corrigir: "&amp;U133,IF(AND(M133&lt;&gt;"Inativo",T133="Vencida"),"Revisar credencial",IF(AND(M133&lt;&gt;"Inativo",T133="Vence em breve"),"Revisar validade",IF(M133="Pendente","Concluir cadastro","Nenhuma")))))</f>
        <v/>
      </c>
    </row>
    <row r="134" ht="31" customHeight="1">
      <c r="A134" s="10" t="n"/>
      <c r="B134" s="11" t="n"/>
      <c r="C134" s="10" t="n"/>
      <c r="D134" s="10" t="n"/>
      <c r="E134" s="10" t="n"/>
      <c r="F134" s="12" t="n"/>
      <c r="G134" s="12" t="n"/>
      <c r="H134" s="10" t="n"/>
      <c r="I134" s="10" t="n"/>
      <c r="J134" s="13" t="n"/>
      <c r="K134" s="10" t="n"/>
      <c r="L134" s="11" t="n"/>
      <c r="M134" s="10" t="n"/>
      <c r="N134" s="12" t="n"/>
      <c r="O134" s="14">
        <f>IF(OR(C134="",D134=""),"",C134&amp;" - "&amp;D134)</f>
        <v/>
      </c>
      <c r="P134" s="15">
        <f>IF(E134="","",UPPER(SUBSTITUTE(SUBSTITUTE(E134,"-","")," ","")))</f>
        <v/>
      </c>
      <c r="Q134" s="15">
        <f>IF(P134="","",IF(LEN(P134)&lt;&gt;7,"Revisar",IF(AND(CODE(MID(P134,1,1))&gt;=65,CODE(MID(P134,1,1))&lt;=90,CODE(MID(P134,2,1))&gt;=65,CODE(MID(P134,2,1))&lt;=90,CODE(MID(P134,3,1))&gt;=65,CODE(MID(P134,3,1))&lt;=90,CODE(MID(P134,4,1))&gt;=48,CODE(MID(P134,4,1))&lt;=57,OR(AND(CODE(MID(P134,5,1))&gt;=48,CODE(MID(P134,5,1))&lt;=57,CODE(MID(P134,6,1))&gt;=48,CODE(MID(P134,6,1))&lt;=57,CODE(MID(P134,7,1))&gt;=48,CODE(MID(P134,7,1))&lt;=57),AND(CODE(MID(P134,5,1))&gt;=65,CODE(MID(P134,5,1))&lt;=90,CODE(MID(P134,6,1))&gt;=48,CODE(MID(P134,6,1))&lt;=57,CODE(MID(P134,7,1))&gt;=48,CODE(MID(P134,7,1))&lt;=57))),"Válido","Revisar")))</f>
        <v/>
      </c>
      <c r="R134" s="16">
        <f>IF(OR(P134="",M134=""),"",COUNTIFS($P$4:$P$203,P134,$M$4:$M$203,"Ativo"))</f>
        <v/>
      </c>
      <c r="S134" s="16">
        <f>IF(OR(O134="",M134=""),"",COUNTIFS($O$4:$O$203,O134,$M$4:$M$203,"Ativo"))</f>
        <v/>
      </c>
      <c r="T134" s="15">
        <f>IF(A134="","",IF(K134="","Sem credencial",IF(L134="","Validade ausente",IF(L134&lt;TODAY(),"Vencida",IF(L134&lt;=TODAY()+'Parâmetros'!$B$3,"Vence em breve","Vigente")))))</f>
        <v/>
      </c>
      <c r="U134" s="15">
        <f>IF(COUNTA($A134:$N134)=0,"",IF(OR(A134="",B134="",C134="",D134="",E134="",F134="",G134="",I134="",M134=""),"Incompleto",IF(Q134&lt;&gt;"Válido","Revisar placa",IF(AND(M134="Ativo",R134&gt;1),"Placa ativa duplicada",IF(AND(M134="Ativo",S134&gt;'Parâmetros'!$B$2),"Acima do limite",IF(AND(K134="",L134&lt;&gt;""),"Credencial inconsistente",IF(AND(M134="Ativo",'Parâmetros'!$B$4="Sim",K134=""),"Credencial ausente",IF(AND(K134&lt;&gt;"",L134=""),"Validade ausente",IF(AND(M134="Ativo",L134&lt;&gt;"",L134&lt;TODAY()),"Credencial vencida","OK")))))))))</f>
        <v/>
      </c>
      <c r="V134" s="14">
        <f>IF(U134="","",IF(U134&lt;&gt;"OK","Corrigir: "&amp;U134,IF(AND(M134&lt;&gt;"Inativo",T134="Vencida"),"Revisar credencial",IF(AND(M134&lt;&gt;"Inativo",T134="Vence em breve"),"Revisar validade",IF(M134="Pendente","Concluir cadastro","Nenhuma")))))</f>
        <v/>
      </c>
    </row>
    <row r="135" ht="31" customHeight="1">
      <c r="A135" s="10" t="n"/>
      <c r="B135" s="11" t="n"/>
      <c r="C135" s="10" t="n"/>
      <c r="D135" s="10" t="n"/>
      <c r="E135" s="10" t="n"/>
      <c r="F135" s="12" t="n"/>
      <c r="G135" s="12" t="n"/>
      <c r="H135" s="10" t="n"/>
      <c r="I135" s="10" t="n"/>
      <c r="J135" s="13" t="n"/>
      <c r="K135" s="10" t="n"/>
      <c r="L135" s="11" t="n"/>
      <c r="M135" s="10" t="n"/>
      <c r="N135" s="12" t="n"/>
      <c r="O135" s="17">
        <f>IF(OR(C135="",D135=""),"",C135&amp;" - "&amp;D135)</f>
        <v/>
      </c>
      <c r="P135" s="18">
        <f>IF(E135="","",UPPER(SUBSTITUTE(SUBSTITUTE(E135,"-","")," ","")))</f>
        <v/>
      </c>
      <c r="Q135" s="18">
        <f>IF(P135="","",IF(LEN(P135)&lt;&gt;7,"Revisar",IF(AND(CODE(MID(P135,1,1))&gt;=65,CODE(MID(P135,1,1))&lt;=90,CODE(MID(P135,2,1))&gt;=65,CODE(MID(P135,2,1))&lt;=90,CODE(MID(P135,3,1))&gt;=65,CODE(MID(P135,3,1))&lt;=90,CODE(MID(P135,4,1))&gt;=48,CODE(MID(P135,4,1))&lt;=57,OR(AND(CODE(MID(P135,5,1))&gt;=48,CODE(MID(P135,5,1))&lt;=57,CODE(MID(P135,6,1))&gt;=48,CODE(MID(P135,6,1))&lt;=57,CODE(MID(P135,7,1))&gt;=48,CODE(MID(P135,7,1))&lt;=57),AND(CODE(MID(P135,5,1))&gt;=65,CODE(MID(P135,5,1))&lt;=90,CODE(MID(P135,6,1))&gt;=48,CODE(MID(P135,6,1))&lt;=57,CODE(MID(P135,7,1))&gt;=48,CODE(MID(P135,7,1))&lt;=57))),"Válido","Revisar")))</f>
        <v/>
      </c>
      <c r="R135" s="19">
        <f>IF(OR(P135="",M135=""),"",COUNTIFS($P$4:$P$203,P135,$M$4:$M$203,"Ativo"))</f>
        <v/>
      </c>
      <c r="S135" s="19">
        <f>IF(OR(O135="",M135=""),"",COUNTIFS($O$4:$O$203,O135,$M$4:$M$203,"Ativo"))</f>
        <v/>
      </c>
      <c r="T135" s="18">
        <f>IF(A135="","",IF(K135="","Sem credencial",IF(L135="","Validade ausente",IF(L135&lt;TODAY(),"Vencida",IF(L135&lt;=TODAY()+'Parâmetros'!$B$3,"Vence em breve","Vigente")))))</f>
        <v/>
      </c>
      <c r="U135" s="18">
        <f>IF(COUNTA($A135:$N135)=0,"",IF(OR(A135="",B135="",C135="",D135="",E135="",F135="",G135="",I135="",M135=""),"Incompleto",IF(Q135&lt;&gt;"Válido","Revisar placa",IF(AND(M135="Ativo",R135&gt;1),"Placa ativa duplicada",IF(AND(M135="Ativo",S135&gt;'Parâmetros'!$B$2),"Acima do limite",IF(AND(K135="",L135&lt;&gt;""),"Credencial inconsistente",IF(AND(M135="Ativo",'Parâmetros'!$B$4="Sim",K135=""),"Credencial ausente",IF(AND(K135&lt;&gt;"",L135=""),"Validade ausente",IF(AND(M135="Ativo",L135&lt;&gt;"",L135&lt;TODAY()),"Credencial vencida","OK")))))))))</f>
        <v/>
      </c>
      <c r="V135" s="17">
        <f>IF(U135="","",IF(U135&lt;&gt;"OK","Corrigir: "&amp;U135,IF(AND(M135&lt;&gt;"Inativo",T135="Vencida"),"Revisar credencial",IF(AND(M135&lt;&gt;"Inativo",T135="Vence em breve"),"Revisar validade",IF(M135="Pendente","Concluir cadastro","Nenhuma")))))</f>
        <v/>
      </c>
    </row>
    <row r="136" ht="31" customHeight="1">
      <c r="A136" s="10" t="n"/>
      <c r="B136" s="11" t="n"/>
      <c r="C136" s="10" t="n"/>
      <c r="D136" s="10" t="n"/>
      <c r="E136" s="10" t="n"/>
      <c r="F136" s="12" t="n"/>
      <c r="G136" s="12" t="n"/>
      <c r="H136" s="10" t="n"/>
      <c r="I136" s="10" t="n"/>
      <c r="J136" s="13" t="n"/>
      <c r="K136" s="10" t="n"/>
      <c r="L136" s="11" t="n"/>
      <c r="M136" s="10" t="n"/>
      <c r="N136" s="12" t="n"/>
      <c r="O136" s="14">
        <f>IF(OR(C136="",D136=""),"",C136&amp;" - "&amp;D136)</f>
        <v/>
      </c>
      <c r="P136" s="15">
        <f>IF(E136="","",UPPER(SUBSTITUTE(SUBSTITUTE(E136,"-","")," ","")))</f>
        <v/>
      </c>
      <c r="Q136" s="15">
        <f>IF(P136="","",IF(LEN(P136)&lt;&gt;7,"Revisar",IF(AND(CODE(MID(P136,1,1))&gt;=65,CODE(MID(P136,1,1))&lt;=90,CODE(MID(P136,2,1))&gt;=65,CODE(MID(P136,2,1))&lt;=90,CODE(MID(P136,3,1))&gt;=65,CODE(MID(P136,3,1))&lt;=90,CODE(MID(P136,4,1))&gt;=48,CODE(MID(P136,4,1))&lt;=57,OR(AND(CODE(MID(P136,5,1))&gt;=48,CODE(MID(P136,5,1))&lt;=57,CODE(MID(P136,6,1))&gt;=48,CODE(MID(P136,6,1))&lt;=57,CODE(MID(P136,7,1))&gt;=48,CODE(MID(P136,7,1))&lt;=57),AND(CODE(MID(P136,5,1))&gt;=65,CODE(MID(P136,5,1))&lt;=90,CODE(MID(P136,6,1))&gt;=48,CODE(MID(P136,6,1))&lt;=57,CODE(MID(P136,7,1))&gt;=48,CODE(MID(P136,7,1))&lt;=57))),"Válido","Revisar")))</f>
        <v/>
      </c>
      <c r="R136" s="16">
        <f>IF(OR(P136="",M136=""),"",COUNTIFS($P$4:$P$203,P136,$M$4:$M$203,"Ativo"))</f>
        <v/>
      </c>
      <c r="S136" s="16">
        <f>IF(OR(O136="",M136=""),"",COUNTIFS($O$4:$O$203,O136,$M$4:$M$203,"Ativo"))</f>
        <v/>
      </c>
      <c r="T136" s="15">
        <f>IF(A136="","",IF(K136="","Sem credencial",IF(L136="","Validade ausente",IF(L136&lt;TODAY(),"Vencida",IF(L136&lt;=TODAY()+'Parâmetros'!$B$3,"Vence em breve","Vigente")))))</f>
        <v/>
      </c>
      <c r="U136" s="15">
        <f>IF(COUNTA($A136:$N136)=0,"",IF(OR(A136="",B136="",C136="",D136="",E136="",F136="",G136="",I136="",M136=""),"Incompleto",IF(Q136&lt;&gt;"Válido","Revisar placa",IF(AND(M136="Ativo",R136&gt;1),"Placa ativa duplicada",IF(AND(M136="Ativo",S136&gt;'Parâmetros'!$B$2),"Acima do limite",IF(AND(K136="",L136&lt;&gt;""),"Credencial inconsistente",IF(AND(M136="Ativo",'Parâmetros'!$B$4="Sim",K136=""),"Credencial ausente",IF(AND(K136&lt;&gt;"",L136=""),"Validade ausente",IF(AND(M136="Ativo",L136&lt;&gt;"",L136&lt;TODAY()),"Credencial vencida","OK")))))))))</f>
        <v/>
      </c>
      <c r="V136" s="14">
        <f>IF(U136="","",IF(U136&lt;&gt;"OK","Corrigir: "&amp;U136,IF(AND(M136&lt;&gt;"Inativo",T136="Vencida"),"Revisar credencial",IF(AND(M136&lt;&gt;"Inativo",T136="Vence em breve"),"Revisar validade",IF(M136="Pendente","Concluir cadastro","Nenhuma")))))</f>
        <v/>
      </c>
    </row>
    <row r="137" ht="31" customHeight="1">
      <c r="A137" s="10" t="n"/>
      <c r="B137" s="11" t="n"/>
      <c r="C137" s="10" t="n"/>
      <c r="D137" s="10" t="n"/>
      <c r="E137" s="10" t="n"/>
      <c r="F137" s="12" t="n"/>
      <c r="G137" s="12" t="n"/>
      <c r="H137" s="10" t="n"/>
      <c r="I137" s="10" t="n"/>
      <c r="J137" s="13" t="n"/>
      <c r="K137" s="10" t="n"/>
      <c r="L137" s="11" t="n"/>
      <c r="M137" s="10" t="n"/>
      <c r="N137" s="12" t="n"/>
      <c r="O137" s="17">
        <f>IF(OR(C137="",D137=""),"",C137&amp;" - "&amp;D137)</f>
        <v/>
      </c>
      <c r="P137" s="18">
        <f>IF(E137="","",UPPER(SUBSTITUTE(SUBSTITUTE(E137,"-","")," ","")))</f>
        <v/>
      </c>
      <c r="Q137" s="18">
        <f>IF(P137="","",IF(LEN(P137)&lt;&gt;7,"Revisar",IF(AND(CODE(MID(P137,1,1))&gt;=65,CODE(MID(P137,1,1))&lt;=90,CODE(MID(P137,2,1))&gt;=65,CODE(MID(P137,2,1))&lt;=90,CODE(MID(P137,3,1))&gt;=65,CODE(MID(P137,3,1))&lt;=90,CODE(MID(P137,4,1))&gt;=48,CODE(MID(P137,4,1))&lt;=57,OR(AND(CODE(MID(P137,5,1))&gt;=48,CODE(MID(P137,5,1))&lt;=57,CODE(MID(P137,6,1))&gt;=48,CODE(MID(P137,6,1))&lt;=57,CODE(MID(P137,7,1))&gt;=48,CODE(MID(P137,7,1))&lt;=57),AND(CODE(MID(P137,5,1))&gt;=65,CODE(MID(P137,5,1))&lt;=90,CODE(MID(P137,6,1))&gt;=48,CODE(MID(P137,6,1))&lt;=57,CODE(MID(P137,7,1))&gt;=48,CODE(MID(P137,7,1))&lt;=57))),"Válido","Revisar")))</f>
        <v/>
      </c>
      <c r="R137" s="19">
        <f>IF(OR(P137="",M137=""),"",COUNTIFS($P$4:$P$203,P137,$M$4:$M$203,"Ativo"))</f>
        <v/>
      </c>
      <c r="S137" s="19">
        <f>IF(OR(O137="",M137=""),"",COUNTIFS($O$4:$O$203,O137,$M$4:$M$203,"Ativo"))</f>
        <v/>
      </c>
      <c r="T137" s="18">
        <f>IF(A137="","",IF(K137="","Sem credencial",IF(L137="","Validade ausente",IF(L137&lt;TODAY(),"Vencida",IF(L137&lt;=TODAY()+'Parâmetros'!$B$3,"Vence em breve","Vigente")))))</f>
        <v/>
      </c>
      <c r="U137" s="18">
        <f>IF(COUNTA($A137:$N137)=0,"",IF(OR(A137="",B137="",C137="",D137="",E137="",F137="",G137="",I137="",M137=""),"Incompleto",IF(Q137&lt;&gt;"Válido","Revisar placa",IF(AND(M137="Ativo",R137&gt;1),"Placa ativa duplicada",IF(AND(M137="Ativo",S137&gt;'Parâmetros'!$B$2),"Acima do limite",IF(AND(K137="",L137&lt;&gt;""),"Credencial inconsistente",IF(AND(M137="Ativo",'Parâmetros'!$B$4="Sim",K137=""),"Credencial ausente",IF(AND(K137&lt;&gt;"",L137=""),"Validade ausente",IF(AND(M137="Ativo",L137&lt;&gt;"",L137&lt;TODAY()),"Credencial vencida","OK")))))))))</f>
        <v/>
      </c>
      <c r="V137" s="17">
        <f>IF(U137="","",IF(U137&lt;&gt;"OK","Corrigir: "&amp;U137,IF(AND(M137&lt;&gt;"Inativo",T137="Vencida"),"Revisar credencial",IF(AND(M137&lt;&gt;"Inativo",T137="Vence em breve"),"Revisar validade",IF(M137="Pendente","Concluir cadastro","Nenhuma")))))</f>
        <v/>
      </c>
    </row>
    <row r="138" ht="31" customHeight="1">
      <c r="A138" s="10" t="n"/>
      <c r="B138" s="11" t="n"/>
      <c r="C138" s="10" t="n"/>
      <c r="D138" s="10" t="n"/>
      <c r="E138" s="10" t="n"/>
      <c r="F138" s="12" t="n"/>
      <c r="G138" s="12" t="n"/>
      <c r="H138" s="10" t="n"/>
      <c r="I138" s="10" t="n"/>
      <c r="J138" s="13" t="n"/>
      <c r="K138" s="10" t="n"/>
      <c r="L138" s="11" t="n"/>
      <c r="M138" s="10" t="n"/>
      <c r="N138" s="12" t="n"/>
      <c r="O138" s="14">
        <f>IF(OR(C138="",D138=""),"",C138&amp;" - "&amp;D138)</f>
        <v/>
      </c>
      <c r="P138" s="15">
        <f>IF(E138="","",UPPER(SUBSTITUTE(SUBSTITUTE(E138,"-","")," ","")))</f>
        <v/>
      </c>
      <c r="Q138" s="15">
        <f>IF(P138="","",IF(LEN(P138)&lt;&gt;7,"Revisar",IF(AND(CODE(MID(P138,1,1))&gt;=65,CODE(MID(P138,1,1))&lt;=90,CODE(MID(P138,2,1))&gt;=65,CODE(MID(P138,2,1))&lt;=90,CODE(MID(P138,3,1))&gt;=65,CODE(MID(P138,3,1))&lt;=90,CODE(MID(P138,4,1))&gt;=48,CODE(MID(P138,4,1))&lt;=57,OR(AND(CODE(MID(P138,5,1))&gt;=48,CODE(MID(P138,5,1))&lt;=57,CODE(MID(P138,6,1))&gt;=48,CODE(MID(P138,6,1))&lt;=57,CODE(MID(P138,7,1))&gt;=48,CODE(MID(P138,7,1))&lt;=57),AND(CODE(MID(P138,5,1))&gt;=65,CODE(MID(P138,5,1))&lt;=90,CODE(MID(P138,6,1))&gt;=48,CODE(MID(P138,6,1))&lt;=57,CODE(MID(P138,7,1))&gt;=48,CODE(MID(P138,7,1))&lt;=57))),"Válido","Revisar")))</f>
        <v/>
      </c>
      <c r="R138" s="16">
        <f>IF(OR(P138="",M138=""),"",COUNTIFS($P$4:$P$203,P138,$M$4:$M$203,"Ativo"))</f>
        <v/>
      </c>
      <c r="S138" s="16">
        <f>IF(OR(O138="",M138=""),"",COUNTIFS($O$4:$O$203,O138,$M$4:$M$203,"Ativo"))</f>
        <v/>
      </c>
      <c r="T138" s="15">
        <f>IF(A138="","",IF(K138="","Sem credencial",IF(L138="","Validade ausente",IF(L138&lt;TODAY(),"Vencida",IF(L138&lt;=TODAY()+'Parâmetros'!$B$3,"Vence em breve","Vigente")))))</f>
        <v/>
      </c>
      <c r="U138" s="15">
        <f>IF(COUNTA($A138:$N138)=0,"",IF(OR(A138="",B138="",C138="",D138="",E138="",F138="",G138="",I138="",M138=""),"Incompleto",IF(Q138&lt;&gt;"Válido","Revisar placa",IF(AND(M138="Ativo",R138&gt;1),"Placa ativa duplicada",IF(AND(M138="Ativo",S138&gt;'Parâmetros'!$B$2),"Acima do limite",IF(AND(K138="",L138&lt;&gt;""),"Credencial inconsistente",IF(AND(M138="Ativo",'Parâmetros'!$B$4="Sim",K138=""),"Credencial ausente",IF(AND(K138&lt;&gt;"",L138=""),"Validade ausente",IF(AND(M138="Ativo",L138&lt;&gt;"",L138&lt;TODAY()),"Credencial vencida","OK")))))))))</f>
        <v/>
      </c>
      <c r="V138" s="14">
        <f>IF(U138="","",IF(U138&lt;&gt;"OK","Corrigir: "&amp;U138,IF(AND(M138&lt;&gt;"Inativo",T138="Vencida"),"Revisar credencial",IF(AND(M138&lt;&gt;"Inativo",T138="Vence em breve"),"Revisar validade",IF(M138="Pendente","Concluir cadastro","Nenhuma")))))</f>
        <v/>
      </c>
    </row>
    <row r="139" ht="31" customHeight="1">
      <c r="A139" s="10" t="n"/>
      <c r="B139" s="11" t="n"/>
      <c r="C139" s="10" t="n"/>
      <c r="D139" s="10" t="n"/>
      <c r="E139" s="10" t="n"/>
      <c r="F139" s="12" t="n"/>
      <c r="G139" s="12" t="n"/>
      <c r="H139" s="10" t="n"/>
      <c r="I139" s="10" t="n"/>
      <c r="J139" s="13" t="n"/>
      <c r="K139" s="10" t="n"/>
      <c r="L139" s="11" t="n"/>
      <c r="M139" s="10" t="n"/>
      <c r="N139" s="12" t="n"/>
      <c r="O139" s="17">
        <f>IF(OR(C139="",D139=""),"",C139&amp;" - "&amp;D139)</f>
        <v/>
      </c>
      <c r="P139" s="18">
        <f>IF(E139="","",UPPER(SUBSTITUTE(SUBSTITUTE(E139,"-","")," ","")))</f>
        <v/>
      </c>
      <c r="Q139" s="18">
        <f>IF(P139="","",IF(LEN(P139)&lt;&gt;7,"Revisar",IF(AND(CODE(MID(P139,1,1))&gt;=65,CODE(MID(P139,1,1))&lt;=90,CODE(MID(P139,2,1))&gt;=65,CODE(MID(P139,2,1))&lt;=90,CODE(MID(P139,3,1))&gt;=65,CODE(MID(P139,3,1))&lt;=90,CODE(MID(P139,4,1))&gt;=48,CODE(MID(P139,4,1))&lt;=57,OR(AND(CODE(MID(P139,5,1))&gt;=48,CODE(MID(P139,5,1))&lt;=57,CODE(MID(P139,6,1))&gt;=48,CODE(MID(P139,6,1))&lt;=57,CODE(MID(P139,7,1))&gt;=48,CODE(MID(P139,7,1))&lt;=57),AND(CODE(MID(P139,5,1))&gt;=65,CODE(MID(P139,5,1))&lt;=90,CODE(MID(P139,6,1))&gt;=48,CODE(MID(P139,6,1))&lt;=57,CODE(MID(P139,7,1))&gt;=48,CODE(MID(P139,7,1))&lt;=57))),"Válido","Revisar")))</f>
        <v/>
      </c>
      <c r="R139" s="19">
        <f>IF(OR(P139="",M139=""),"",COUNTIFS($P$4:$P$203,P139,$M$4:$M$203,"Ativo"))</f>
        <v/>
      </c>
      <c r="S139" s="19">
        <f>IF(OR(O139="",M139=""),"",COUNTIFS($O$4:$O$203,O139,$M$4:$M$203,"Ativo"))</f>
        <v/>
      </c>
      <c r="T139" s="18">
        <f>IF(A139="","",IF(K139="","Sem credencial",IF(L139="","Validade ausente",IF(L139&lt;TODAY(),"Vencida",IF(L139&lt;=TODAY()+'Parâmetros'!$B$3,"Vence em breve","Vigente")))))</f>
        <v/>
      </c>
      <c r="U139" s="18">
        <f>IF(COUNTA($A139:$N139)=0,"",IF(OR(A139="",B139="",C139="",D139="",E139="",F139="",G139="",I139="",M139=""),"Incompleto",IF(Q139&lt;&gt;"Válido","Revisar placa",IF(AND(M139="Ativo",R139&gt;1),"Placa ativa duplicada",IF(AND(M139="Ativo",S139&gt;'Parâmetros'!$B$2),"Acima do limite",IF(AND(K139="",L139&lt;&gt;""),"Credencial inconsistente",IF(AND(M139="Ativo",'Parâmetros'!$B$4="Sim",K139=""),"Credencial ausente",IF(AND(K139&lt;&gt;"",L139=""),"Validade ausente",IF(AND(M139="Ativo",L139&lt;&gt;"",L139&lt;TODAY()),"Credencial vencida","OK")))))))))</f>
        <v/>
      </c>
      <c r="V139" s="17">
        <f>IF(U139="","",IF(U139&lt;&gt;"OK","Corrigir: "&amp;U139,IF(AND(M139&lt;&gt;"Inativo",T139="Vencida"),"Revisar credencial",IF(AND(M139&lt;&gt;"Inativo",T139="Vence em breve"),"Revisar validade",IF(M139="Pendente","Concluir cadastro","Nenhuma")))))</f>
        <v/>
      </c>
    </row>
    <row r="140" ht="31" customHeight="1">
      <c r="A140" s="10" t="n"/>
      <c r="B140" s="11" t="n"/>
      <c r="C140" s="10" t="n"/>
      <c r="D140" s="10" t="n"/>
      <c r="E140" s="10" t="n"/>
      <c r="F140" s="12" t="n"/>
      <c r="G140" s="12" t="n"/>
      <c r="H140" s="10" t="n"/>
      <c r="I140" s="10" t="n"/>
      <c r="J140" s="13" t="n"/>
      <c r="K140" s="10" t="n"/>
      <c r="L140" s="11" t="n"/>
      <c r="M140" s="10" t="n"/>
      <c r="N140" s="12" t="n"/>
      <c r="O140" s="14">
        <f>IF(OR(C140="",D140=""),"",C140&amp;" - "&amp;D140)</f>
        <v/>
      </c>
      <c r="P140" s="15">
        <f>IF(E140="","",UPPER(SUBSTITUTE(SUBSTITUTE(E140,"-","")," ","")))</f>
        <v/>
      </c>
      <c r="Q140" s="15">
        <f>IF(P140="","",IF(LEN(P140)&lt;&gt;7,"Revisar",IF(AND(CODE(MID(P140,1,1))&gt;=65,CODE(MID(P140,1,1))&lt;=90,CODE(MID(P140,2,1))&gt;=65,CODE(MID(P140,2,1))&lt;=90,CODE(MID(P140,3,1))&gt;=65,CODE(MID(P140,3,1))&lt;=90,CODE(MID(P140,4,1))&gt;=48,CODE(MID(P140,4,1))&lt;=57,OR(AND(CODE(MID(P140,5,1))&gt;=48,CODE(MID(P140,5,1))&lt;=57,CODE(MID(P140,6,1))&gt;=48,CODE(MID(P140,6,1))&lt;=57,CODE(MID(P140,7,1))&gt;=48,CODE(MID(P140,7,1))&lt;=57),AND(CODE(MID(P140,5,1))&gt;=65,CODE(MID(P140,5,1))&lt;=90,CODE(MID(P140,6,1))&gt;=48,CODE(MID(P140,6,1))&lt;=57,CODE(MID(P140,7,1))&gt;=48,CODE(MID(P140,7,1))&lt;=57))),"Válido","Revisar")))</f>
        <v/>
      </c>
      <c r="R140" s="16">
        <f>IF(OR(P140="",M140=""),"",COUNTIFS($P$4:$P$203,P140,$M$4:$M$203,"Ativo"))</f>
        <v/>
      </c>
      <c r="S140" s="16">
        <f>IF(OR(O140="",M140=""),"",COUNTIFS($O$4:$O$203,O140,$M$4:$M$203,"Ativo"))</f>
        <v/>
      </c>
      <c r="T140" s="15">
        <f>IF(A140="","",IF(K140="","Sem credencial",IF(L140="","Validade ausente",IF(L140&lt;TODAY(),"Vencida",IF(L140&lt;=TODAY()+'Parâmetros'!$B$3,"Vence em breve","Vigente")))))</f>
        <v/>
      </c>
      <c r="U140" s="15">
        <f>IF(COUNTA($A140:$N140)=0,"",IF(OR(A140="",B140="",C140="",D140="",E140="",F140="",G140="",I140="",M140=""),"Incompleto",IF(Q140&lt;&gt;"Válido","Revisar placa",IF(AND(M140="Ativo",R140&gt;1),"Placa ativa duplicada",IF(AND(M140="Ativo",S140&gt;'Parâmetros'!$B$2),"Acima do limite",IF(AND(K140="",L140&lt;&gt;""),"Credencial inconsistente",IF(AND(M140="Ativo",'Parâmetros'!$B$4="Sim",K140=""),"Credencial ausente",IF(AND(K140&lt;&gt;"",L140=""),"Validade ausente",IF(AND(M140="Ativo",L140&lt;&gt;"",L140&lt;TODAY()),"Credencial vencida","OK")))))))))</f>
        <v/>
      </c>
      <c r="V140" s="14">
        <f>IF(U140="","",IF(U140&lt;&gt;"OK","Corrigir: "&amp;U140,IF(AND(M140&lt;&gt;"Inativo",T140="Vencida"),"Revisar credencial",IF(AND(M140&lt;&gt;"Inativo",T140="Vence em breve"),"Revisar validade",IF(M140="Pendente","Concluir cadastro","Nenhuma")))))</f>
        <v/>
      </c>
    </row>
    <row r="141" ht="31" customHeight="1">
      <c r="A141" s="10" t="n"/>
      <c r="B141" s="11" t="n"/>
      <c r="C141" s="10" t="n"/>
      <c r="D141" s="10" t="n"/>
      <c r="E141" s="10" t="n"/>
      <c r="F141" s="12" t="n"/>
      <c r="G141" s="12" t="n"/>
      <c r="H141" s="10" t="n"/>
      <c r="I141" s="10" t="n"/>
      <c r="J141" s="13" t="n"/>
      <c r="K141" s="10" t="n"/>
      <c r="L141" s="11" t="n"/>
      <c r="M141" s="10" t="n"/>
      <c r="N141" s="12" t="n"/>
      <c r="O141" s="17">
        <f>IF(OR(C141="",D141=""),"",C141&amp;" - "&amp;D141)</f>
        <v/>
      </c>
      <c r="P141" s="18">
        <f>IF(E141="","",UPPER(SUBSTITUTE(SUBSTITUTE(E141,"-","")," ","")))</f>
        <v/>
      </c>
      <c r="Q141" s="18">
        <f>IF(P141="","",IF(LEN(P141)&lt;&gt;7,"Revisar",IF(AND(CODE(MID(P141,1,1))&gt;=65,CODE(MID(P141,1,1))&lt;=90,CODE(MID(P141,2,1))&gt;=65,CODE(MID(P141,2,1))&lt;=90,CODE(MID(P141,3,1))&gt;=65,CODE(MID(P141,3,1))&lt;=90,CODE(MID(P141,4,1))&gt;=48,CODE(MID(P141,4,1))&lt;=57,OR(AND(CODE(MID(P141,5,1))&gt;=48,CODE(MID(P141,5,1))&lt;=57,CODE(MID(P141,6,1))&gt;=48,CODE(MID(P141,6,1))&lt;=57,CODE(MID(P141,7,1))&gt;=48,CODE(MID(P141,7,1))&lt;=57),AND(CODE(MID(P141,5,1))&gt;=65,CODE(MID(P141,5,1))&lt;=90,CODE(MID(P141,6,1))&gt;=48,CODE(MID(P141,6,1))&lt;=57,CODE(MID(P141,7,1))&gt;=48,CODE(MID(P141,7,1))&lt;=57))),"Válido","Revisar")))</f>
        <v/>
      </c>
      <c r="R141" s="19">
        <f>IF(OR(P141="",M141=""),"",COUNTIFS($P$4:$P$203,P141,$M$4:$M$203,"Ativo"))</f>
        <v/>
      </c>
      <c r="S141" s="19">
        <f>IF(OR(O141="",M141=""),"",COUNTIFS($O$4:$O$203,O141,$M$4:$M$203,"Ativo"))</f>
        <v/>
      </c>
      <c r="T141" s="18">
        <f>IF(A141="","",IF(K141="","Sem credencial",IF(L141="","Validade ausente",IF(L141&lt;TODAY(),"Vencida",IF(L141&lt;=TODAY()+'Parâmetros'!$B$3,"Vence em breve","Vigente")))))</f>
        <v/>
      </c>
      <c r="U141" s="18">
        <f>IF(COUNTA($A141:$N141)=0,"",IF(OR(A141="",B141="",C141="",D141="",E141="",F141="",G141="",I141="",M141=""),"Incompleto",IF(Q141&lt;&gt;"Válido","Revisar placa",IF(AND(M141="Ativo",R141&gt;1),"Placa ativa duplicada",IF(AND(M141="Ativo",S141&gt;'Parâmetros'!$B$2),"Acima do limite",IF(AND(K141="",L141&lt;&gt;""),"Credencial inconsistente",IF(AND(M141="Ativo",'Parâmetros'!$B$4="Sim",K141=""),"Credencial ausente",IF(AND(K141&lt;&gt;"",L141=""),"Validade ausente",IF(AND(M141="Ativo",L141&lt;&gt;"",L141&lt;TODAY()),"Credencial vencida","OK")))))))))</f>
        <v/>
      </c>
      <c r="V141" s="17">
        <f>IF(U141="","",IF(U141&lt;&gt;"OK","Corrigir: "&amp;U141,IF(AND(M141&lt;&gt;"Inativo",T141="Vencida"),"Revisar credencial",IF(AND(M141&lt;&gt;"Inativo",T141="Vence em breve"),"Revisar validade",IF(M141="Pendente","Concluir cadastro","Nenhuma")))))</f>
        <v/>
      </c>
    </row>
    <row r="142" ht="31" customHeight="1">
      <c r="A142" s="10" t="n"/>
      <c r="B142" s="11" t="n"/>
      <c r="C142" s="10" t="n"/>
      <c r="D142" s="10" t="n"/>
      <c r="E142" s="10" t="n"/>
      <c r="F142" s="12" t="n"/>
      <c r="G142" s="12" t="n"/>
      <c r="H142" s="10" t="n"/>
      <c r="I142" s="10" t="n"/>
      <c r="J142" s="13" t="n"/>
      <c r="K142" s="10" t="n"/>
      <c r="L142" s="11" t="n"/>
      <c r="M142" s="10" t="n"/>
      <c r="N142" s="12" t="n"/>
      <c r="O142" s="14">
        <f>IF(OR(C142="",D142=""),"",C142&amp;" - "&amp;D142)</f>
        <v/>
      </c>
      <c r="P142" s="15">
        <f>IF(E142="","",UPPER(SUBSTITUTE(SUBSTITUTE(E142,"-","")," ","")))</f>
        <v/>
      </c>
      <c r="Q142" s="15">
        <f>IF(P142="","",IF(LEN(P142)&lt;&gt;7,"Revisar",IF(AND(CODE(MID(P142,1,1))&gt;=65,CODE(MID(P142,1,1))&lt;=90,CODE(MID(P142,2,1))&gt;=65,CODE(MID(P142,2,1))&lt;=90,CODE(MID(P142,3,1))&gt;=65,CODE(MID(P142,3,1))&lt;=90,CODE(MID(P142,4,1))&gt;=48,CODE(MID(P142,4,1))&lt;=57,OR(AND(CODE(MID(P142,5,1))&gt;=48,CODE(MID(P142,5,1))&lt;=57,CODE(MID(P142,6,1))&gt;=48,CODE(MID(P142,6,1))&lt;=57,CODE(MID(P142,7,1))&gt;=48,CODE(MID(P142,7,1))&lt;=57),AND(CODE(MID(P142,5,1))&gt;=65,CODE(MID(P142,5,1))&lt;=90,CODE(MID(P142,6,1))&gt;=48,CODE(MID(P142,6,1))&lt;=57,CODE(MID(P142,7,1))&gt;=48,CODE(MID(P142,7,1))&lt;=57))),"Válido","Revisar")))</f>
        <v/>
      </c>
      <c r="R142" s="16">
        <f>IF(OR(P142="",M142=""),"",COUNTIFS($P$4:$P$203,P142,$M$4:$M$203,"Ativo"))</f>
        <v/>
      </c>
      <c r="S142" s="16">
        <f>IF(OR(O142="",M142=""),"",COUNTIFS($O$4:$O$203,O142,$M$4:$M$203,"Ativo"))</f>
        <v/>
      </c>
      <c r="T142" s="15">
        <f>IF(A142="","",IF(K142="","Sem credencial",IF(L142="","Validade ausente",IF(L142&lt;TODAY(),"Vencida",IF(L142&lt;=TODAY()+'Parâmetros'!$B$3,"Vence em breve","Vigente")))))</f>
        <v/>
      </c>
      <c r="U142" s="15">
        <f>IF(COUNTA($A142:$N142)=0,"",IF(OR(A142="",B142="",C142="",D142="",E142="",F142="",G142="",I142="",M142=""),"Incompleto",IF(Q142&lt;&gt;"Válido","Revisar placa",IF(AND(M142="Ativo",R142&gt;1),"Placa ativa duplicada",IF(AND(M142="Ativo",S142&gt;'Parâmetros'!$B$2),"Acima do limite",IF(AND(K142="",L142&lt;&gt;""),"Credencial inconsistente",IF(AND(M142="Ativo",'Parâmetros'!$B$4="Sim",K142=""),"Credencial ausente",IF(AND(K142&lt;&gt;"",L142=""),"Validade ausente",IF(AND(M142="Ativo",L142&lt;&gt;"",L142&lt;TODAY()),"Credencial vencida","OK")))))))))</f>
        <v/>
      </c>
      <c r="V142" s="14">
        <f>IF(U142="","",IF(U142&lt;&gt;"OK","Corrigir: "&amp;U142,IF(AND(M142&lt;&gt;"Inativo",T142="Vencida"),"Revisar credencial",IF(AND(M142&lt;&gt;"Inativo",T142="Vence em breve"),"Revisar validade",IF(M142="Pendente","Concluir cadastro","Nenhuma")))))</f>
        <v/>
      </c>
    </row>
    <row r="143" ht="31" customHeight="1">
      <c r="A143" s="10" t="n"/>
      <c r="B143" s="11" t="n"/>
      <c r="C143" s="10" t="n"/>
      <c r="D143" s="10" t="n"/>
      <c r="E143" s="10" t="n"/>
      <c r="F143" s="12" t="n"/>
      <c r="G143" s="12" t="n"/>
      <c r="H143" s="10" t="n"/>
      <c r="I143" s="10" t="n"/>
      <c r="J143" s="13" t="n"/>
      <c r="K143" s="10" t="n"/>
      <c r="L143" s="11" t="n"/>
      <c r="M143" s="10" t="n"/>
      <c r="N143" s="12" t="n"/>
      <c r="O143" s="17">
        <f>IF(OR(C143="",D143=""),"",C143&amp;" - "&amp;D143)</f>
        <v/>
      </c>
      <c r="P143" s="18">
        <f>IF(E143="","",UPPER(SUBSTITUTE(SUBSTITUTE(E143,"-","")," ","")))</f>
        <v/>
      </c>
      <c r="Q143" s="18">
        <f>IF(P143="","",IF(LEN(P143)&lt;&gt;7,"Revisar",IF(AND(CODE(MID(P143,1,1))&gt;=65,CODE(MID(P143,1,1))&lt;=90,CODE(MID(P143,2,1))&gt;=65,CODE(MID(P143,2,1))&lt;=90,CODE(MID(P143,3,1))&gt;=65,CODE(MID(P143,3,1))&lt;=90,CODE(MID(P143,4,1))&gt;=48,CODE(MID(P143,4,1))&lt;=57,OR(AND(CODE(MID(P143,5,1))&gt;=48,CODE(MID(P143,5,1))&lt;=57,CODE(MID(P143,6,1))&gt;=48,CODE(MID(P143,6,1))&lt;=57,CODE(MID(P143,7,1))&gt;=48,CODE(MID(P143,7,1))&lt;=57),AND(CODE(MID(P143,5,1))&gt;=65,CODE(MID(P143,5,1))&lt;=90,CODE(MID(P143,6,1))&gt;=48,CODE(MID(P143,6,1))&lt;=57,CODE(MID(P143,7,1))&gt;=48,CODE(MID(P143,7,1))&lt;=57))),"Válido","Revisar")))</f>
        <v/>
      </c>
      <c r="R143" s="19">
        <f>IF(OR(P143="",M143=""),"",COUNTIFS($P$4:$P$203,P143,$M$4:$M$203,"Ativo"))</f>
        <v/>
      </c>
      <c r="S143" s="19">
        <f>IF(OR(O143="",M143=""),"",COUNTIFS($O$4:$O$203,O143,$M$4:$M$203,"Ativo"))</f>
        <v/>
      </c>
      <c r="T143" s="18">
        <f>IF(A143="","",IF(K143="","Sem credencial",IF(L143="","Validade ausente",IF(L143&lt;TODAY(),"Vencida",IF(L143&lt;=TODAY()+'Parâmetros'!$B$3,"Vence em breve","Vigente")))))</f>
        <v/>
      </c>
      <c r="U143" s="18">
        <f>IF(COUNTA($A143:$N143)=0,"",IF(OR(A143="",B143="",C143="",D143="",E143="",F143="",G143="",I143="",M143=""),"Incompleto",IF(Q143&lt;&gt;"Válido","Revisar placa",IF(AND(M143="Ativo",R143&gt;1),"Placa ativa duplicada",IF(AND(M143="Ativo",S143&gt;'Parâmetros'!$B$2),"Acima do limite",IF(AND(K143="",L143&lt;&gt;""),"Credencial inconsistente",IF(AND(M143="Ativo",'Parâmetros'!$B$4="Sim",K143=""),"Credencial ausente",IF(AND(K143&lt;&gt;"",L143=""),"Validade ausente",IF(AND(M143="Ativo",L143&lt;&gt;"",L143&lt;TODAY()),"Credencial vencida","OK")))))))))</f>
        <v/>
      </c>
      <c r="V143" s="17">
        <f>IF(U143="","",IF(U143&lt;&gt;"OK","Corrigir: "&amp;U143,IF(AND(M143&lt;&gt;"Inativo",T143="Vencida"),"Revisar credencial",IF(AND(M143&lt;&gt;"Inativo",T143="Vence em breve"),"Revisar validade",IF(M143="Pendente","Concluir cadastro","Nenhuma")))))</f>
        <v/>
      </c>
    </row>
    <row r="144" ht="31" customHeight="1">
      <c r="A144" s="10" t="n"/>
      <c r="B144" s="11" t="n"/>
      <c r="C144" s="10" t="n"/>
      <c r="D144" s="10" t="n"/>
      <c r="E144" s="10" t="n"/>
      <c r="F144" s="12" t="n"/>
      <c r="G144" s="12" t="n"/>
      <c r="H144" s="10" t="n"/>
      <c r="I144" s="10" t="n"/>
      <c r="J144" s="13" t="n"/>
      <c r="K144" s="10" t="n"/>
      <c r="L144" s="11" t="n"/>
      <c r="M144" s="10" t="n"/>
      <c r="N144" s="12" t="n"/>
      <c r="O144" s="14">
        <f>IF(OR(C144="",D144=""),"",C144&amp;" - "&amp;D144)</f>
        <v/>
      </c>
      <c r="P144" s="15">
        <f>IF(E144="","",UPPER(SUBSTITUTE(SUBSTITUTE(E144,"-","")," ","")))</f>
        <v/>
      </c>
      <c r="Q144" s="15">
        <f>IF(P144="","",IF(LEN(P144)&lt;&gt;7,"Revisar",IF(AND(CODE(MID(P144,1,1))&gt;=65,CODE(MID(P144,1,1))&lt;=90,CODE(MID(P144,2,1))&gt;=65,CODE(MID(P144,2,1))&lt;=90,CODE(MID(P144,3,1))&gt;=65,CODE(MID(P144,3,1))&lt;=90,CODE(MID(P144,4,1))&gt;=48,CODE(MID(P144,4,1))&lt;=57,OR(AND(CODE(MID(P144,5,1))&gt;=48,CODE(MID(P144,5,1))&lt;=57,CODE(MID(P144,6,1))&gt;=48,CODE(MID(P144,6,1))&lt;=57,CODE(MID(P144,7,1))&gt;=48,CODE(MID(P144,7,1))&lt;=57),AND(CODE(MID(P144,5,1))&gt;=65,CODE(MID(P144,5,1))&lt;=90,CODE(MID(P144,6,1))&gt;=48,CODE(MID(P144,6,1))&lt;=57,CODE(MID(P144,7,1))&gt;=48,CODE(MID(P144,7,1))&lt;=57))),"Válido","Revisar")))</f>
        <v/>
      </c>
      <c r="R144" s="16">
        <f>IF(OR(P144="",M144=""),"",COUNTIFS($P$4:$P$203,P144,$M$4:$M$203,"Ativo"))</f>
        <v/>
      </c>
      <c r="S144" s="16">
        <f>IF(OR(O144="",M144=""),"",COUNTIFS($O$4:$O$203,O144,$M$4:$M$203,"Ativo"))</f>
        <v/>
      </c>
      <c r="T144" s="15">
        <f>IF(A144="","",IF(K144="","Sem credencial",IF(L144="","Validade ausente",IF(L144&lt;TODAY(),"Vencida",IF(L144&lt;=TODAY()+'Parâmetros'!$B$3,"Vence em breve","Vigente")))))</f>
        <v/>
      </c>
      <c r="U144" s="15">
        <f>IF(COUNTA($A144:$N144)=0,"",IF(OR(A144="",B144="",C144="",D144="",E144="",F144="",G144="",I144="",M144=""),"Incompleto",IF(Q144&lt;&gt;"Válido","Revisar placa",IF(AND(M144="Ativo",R144&gt;1),"Placa ativa duplicada",IF(AND(M144="Ativo",S144&gt;'Parâmetros'!$B$2),"Acima do limite",IF(AND(K144="",L144&lt;&gt;""),"Credencial inconsistente",IF(AND(M144="Ativo",'Parâmetros'!$B$4="Sim",K144=""),"Credencial ausente",IF(AND(K144&lt;&gt;"",L144=""),"Validade ausente",IF(AND(M144="Ativo",L144&lt;&gt;"",L144&lt;TODAY()),"Credencial vencida","OK")))))))))</f>
        <v/>
      </c>
      <c r="V144" s="14">
        <f>IF(U144="","",IF(U144&lt;&gt;"OK","Corrigir: "&amp;U144,IF(AND(M144&lt;&gt;"Inativo",T144="Vencida"),"Revisar credencial",IF(AND(M144&lt;&gt;"Inativo",T144="Vence em breve"),"Revisar validade",IF(M144="Pendente","Concluir cadastro","Nenhuma")))))</f>
        <v/>
      </c>
    </row>
    <row r="145" ht="31" customHeight="1">
      <c r="A145" s="10" t="n"/>
      <c r="B145" s="11" t="n"/>
      <c r="C145" s="10" t="n"/>
      <c r="D145" s="10" t="n"/>
      <c r="E145" s="10" t="n"/>
      <c r="F145" s="12" t="n"/>
      <c r="G145" s="12" t="n"/>
      <c r="H145" s="10" t="n"/>
      <c r="I145" s="10" t="n"/>
      <c r="J145" s="13" t="n"/>
      <c r="K145" s="10" t="n"/>
      <c r="L145" s="11" t="n"/>
      <c r="M145" s="10" t="n"/>
      <c r="N145" s="12" t="n"/>
      <c r="O145" s="17">
        <f>IF(OR(C145="",D145=""),"",C145&amp;" - "&amp;D145)</f>
        <v/>
      </c>
      <c r="P145" s="18">
        <f>IF(E145="","",UPPER(SUBSTITUTE(SUBSTITUTE(E145,"-","")," ","")))</f>
        <v/>
      </c>
      <c r="Q145" s="18">
        <f>IF(P145="","",IF(LEN(P145)&lt;&gt;7,"Revisar",IF(AND(CODE(MID(P145,1,1))&gt;=65,CODE(MID(P145,1,1))&lt;=90,CODE(MID(P145,2,1))&gt;=65,CODE(MID(P145,2,1))&lt;=90,CODE(MID(P145,3,1))&gt;=65,CODE(MID(P145,3,1))&lt;=90,CODE(MID(P145,4,1))&gt;=48,CODE(MID(P145,4,1))&lt;=57,OR(AND(CODE(MID(P145,5,1))&gt;=48,CODE(MID(P145,5,1))&lt;=57,CODE(MID(P145,6,1))&gt;=48,CODE(MID(P145,6,1))&lt;=57,CODE(MID(P145,7,1))&gt;=48,CODE(MID(P145,7,1))&lt;=57),AND(CODE(MID(P145,5,1))&gt;=65,CODE(MID(P145,5,1))&lt;=90,CODE(MID(P145,6,1))&gt;=48,CODE(MID(P145,6,1))&lt;=57,CODE(MID(P145,7,1))&gt;=48,CODE(MID(P145,7,1))&lt;=57))),"Válido","Revisar")))</f>
        <v/>
      </c>
      <c r="R145" s="19">
        <f>IF(OR(P145="",M145=""),"",COUNTIFS($P$4:$P$203,P145,$M$4:$M$203,"Ativo"))</f>
        <v/>
      </c>
      <c r="S145" s="19">
        <f>IF(OR(O145="",M145=""),"",COUNTIFS($O$4:$O$203,O145,$M$4:$M$203,"Ativo"))</f>
        <v/>
      </c>
      <c r="T145" s="18">
        <f>IF(A145="","",IF(K145="","Sem credencial",IF(L145="","Validade ausente",IF(L145&lt;TODAY(),"Vencida",IF(L145&lt;=TODAY()+'Parâmetros'!$B$3,"Vence em breve","Vigente")))))</f>
        <v/>
      </c>
      <c r="U145" s="18">
        <f>IF(COUNTA($A145:$N145)=0,"",IF(OR(A145="",B145="",C145="",D145="",E145="",F145="",G145="",I145="",M145=""),"Incompleto",IF(Q145&lt;&gt;"Válido","Revisar placa",IF(AND(M145="Ativo",R145&gt;1),"Placa ativa duplicada",IF(AND(M145="Ativo",S145&gt;'Parâmetros'!$B$2),"Acima do limite",IF(AND(K145="",L145&lt;&gt;""),"Credencial inconsistente",IF(AND(M145="Ativo",'Parâmetros'!$B$4="Sim",K145=""),"Credencial ausente",IF(AND(K145&lt;&gt;"",L145=""),"Validade ausente",IF(AND(M145="Ativo",L145&lt;&gt;"",L145&lt;TODAY()),"Credencial vencida","OK")))))))))</f>
        <v/>
      </c>
      <c r="V145" s="17">
        <f>IF(U145="","",IF(U145&lt;&gt;"OK","Corrigir: "&amp;U145,IF(AND(M145&lt;&gt;"Inativo",T145="Vencida"),"Revisar credencial",IF(AND(M145&lt;&gt;"Inativo",T145="Vence em breve"),"Revisar validade",IF(M145="Pendente","Concluir cadastro","Nenhuma")))))</f>
        <v/>
      </c>
    </row>
    <row r="146" ht="31" customHeight="1">
      <c r="A146" s="10" t="n"/>
      <c r="B146" s="11" t="n"/>
      <c r="C146" s="10" t="n"/>
      <c r="D146" s="10" t="n"/>
      <c r="E146" s="10" t="n"/>
      <c r="F146" s="12" t="n"/>
      <c r="G146" s="12" t="n"/>
      <c r="H146" s="10" t="n"/>
      <c r="I146" s="10" t="n"/>
      <c r="J146" s="13" t="n"/>
      <c r="K146" s="10" t="n"/>
      <c r="L146" s="11" t="n"/>
      <c r="M146" s="10" t="n"/>
      <c r="N146" s="12" t="n"/>
      <c r="O146" s="14">
        <f>IF(OR(C146="",D146=""),"",C146&amp;" - "&amp;D146)</f>
        <v/>
      </c>
      <c r="P146" s="15">
        <f>IF(E146="","",UPPER(SUBSTITUTE(SUBSTITUTE(E146,"-","")," ","")))</f>
        <v/>
      </c>
      <c r="Q146" s="15">
        <f>IF(P146="","",IF(LEN(P146)&lt;&gt;7,"Revisar",IF(AND(CODE(MID(P146,1,1))&gt;=65,CODE(MID(P146,1,1))&lt;=90,CODE(MID(P146,2,1))&gt;=65,CODE(MID(P146,2,1))&lt;=90,CODE(MID(P146,3,1))&gt;=65,CODE(MID(P146,3,1))&lt;=90,CODE(MID(P146,4,1))&gt;=48,CODE(MID(P146,4,1))&lt;=57,OR(AND(CODE(MID(P146,5,1))&gt;=48,CODE(MID(P146,5,1))&lt;=57,CODE(MID(P146,6,1))&gt;=48,CODE(MID(P146,6,1))&lt;=57,CODE(MID(P146,7,1))&gt;=48,CODE(MID(P146,7,1))&lt;=57),AND(CODE(MID(P146,5,1))&gt;=65,CODE(MID(P146,5,1))&lt;=90,CODE(MID(P146,6,1))&gt;=48,CODE(MID(P146,6,1))&lt;=57,CODE(MID(P146,7,1))&gt;=48,CODE(MID(P146,7,1))&lt;=57))),"Válido","Revisar")))</f>
        <v/>
      </c>
      <c r="R146" s="16">
        <f>IF(OR(P146="",M146=""),"",COUNTIFS($P$4:$P$203,P146,$M$4:$M$203,"Ativo"))</f>
        <v/>
      </c>
      <c r="S146" s="16">
        <f>IF(OR(O146="",M146=""),"",COUNTIFS($O$4:$O$203,O146,$M$4:$M$203,"Ativo"))</f>
        <v/>
      </c>
      <c r="T146" s="15">
        <f>IF(A146="","",IF(K146="","Sem credencial",IF(L146="","Validade ausente",IF(L146&lt;TODAY(),"Vencida",IF(L146&lt;=TODAY()+'Parâmetros'!$B$3,"Vence em breve","Vigente")))))</f>
        <v/>
      </c>
      <c r="U146" s="15">
        <f>IF(COUNTA($A146:$N146)=0,"",IF(OR(A146="",B146="",C146="",D146="",E146="",F146="",G146="",I146="",M146=""),"Incompleto",IF(Q146&lt;&gt;"Válido","Revisar placa",IF(AND(M146="Ativo",R146&gt;1),"Placa ativa duplicada",IF(AND(M146="Ativo",S146&gt;'Parâmetros'!$B$2),"Acima do limite",IF(AND(K146="",L146&lt;&gt;""),"Credencial inconsistente",IF(AND(M146="Ativo",'Parâmetros'!$B$4="Sim",K146=""),"Credencial ausente",IF(AND(K146&lt;&gt;"",L146=""),"Validade ausente",IF(AND(M146="Ativo",L146&lt;&gt;"",L146&lt;TODAY()),"Credencial vencida","OK")))))))))</f>
        <v/>
      </c>
      <c r="V146" s="14">
        <f>IF(U146="","",IF(U146&lt;&gt;"OK","Corrigir: "&amp;U146,IF(AND(M146&lt;&gt;"Inativo",T146="Vencida"),"Revisar credencial",IF(AND(M146&lt;&gt;"Inativo",T146="Vence em breve"),"Revisar validade",IF(M146="Pendente","Concluir cadastro","Nenhuma")))))</f>
        <v/>
      </c>
    </row>
    <row r="147" ht="31" customHeight="1">
      <c r="A147" s="10" t="n"/>
      <c r="B147" s="11" t="n"/>
      <c r="C147" s="10" t="n"/>
      <c r="D147" s="10" t="n"/>
      <c r="E147" s="10" t="n"/>
      <c r="F147" s="12" t="n"/>
      <c r="G147" s="12" t="n"/>
      <c r="H147" s="10" t="n"/>
      <c r="I147" s="10" t="n"/>
      <c r="J147" s="13" t="n"/>
      <c r="K147" s="10" t="n"/>
      <c r="L147" s="11" t="n"/>
      <c r="M147" s="10" t="n"/>
      <c r="N147" s="12" t="n"/>
      <c r="O147" s="17">
        <f>IF(OR(C147="",D147=""),"",C147&amp;" - "&amp;D147)</f>
        <v/>
      </c>
      <c r="P147" s="18">
        <f>IF(E147="","",UPPER(SUBSTITUTE(SUBSTITUTE(E147,"-","")," ","")))</f>
        <v/>
      </c>
      <c r="Q147" s="18">
        <f>IF(P147="","",IF(LEN(P147)&lt;&gt;7,"Revisar",IF(AND(CODE(MID(P147,1,1))&gt;=65,CODE(MID(P147,1,1))&lt;=90,CODE(MID(P147,2,1))&gt;=65,CODE(MID(P147,2,1))&lt;=90,CODE(MID(P147,3,1))&gt;=65,CODE(MID(P147,3,1))&lt;=90,CODE(MID(P147,4,1))&gt;=48,CODE(MID(P147,4,1))&lt;=57,OR(AND(CODE(MID(P147,5,1))&gt;=48,CODE(MID(P147,5,1))&lt;=57,CODE(MID(P147,6,1))&gt;=48,CODE(MID(P147,6,1))&lt;=57,CODE(MID(P147,7,1))&gt;=48,CODE(MID(P147,7,1))&lt;=57),AND(CODE(MID(P147,5,1))&gt;=65,CODE(MID(P147,5,1))&lt;=90,CODE(MID(P147,6,1))&gt;=48,CODE(MID(P147,6,1))&lt;=57,CODE(MID(P147,7,1))&gt;=48,CODE(MID(P147,7,1))&lt;=57))),"Válido","Revisar")))</f>
        <v/>
      </c>
      <c r="R147" s="19">
        <f>IF(OR(P147="",M147=""),"",COUNTIFS($P$4:$P$203,P147,$M$4:$M$203,"Ativo"))</f>
        <v/>
      </c>
      <c r="S147" s="19">
        <f>IF(OR(O147="",M147=""),"",COUNTIFS($O$4:$O$203,O147,$M$4:$M$203,"Ativo"))</f>
        <v/>
      </c>
      <c r="T147" s="18">
        <f>IF(A147="","",IF(K147="","Sem credencial",IF(L147="","Validade ausente",IF(L147&lt;TODAY(),"Vencida",IF(L147&lt;=TODAY()+'Parâmetros'!$B$3,"Vence em breve","Vigente")))))</f>
        <v/>
      </c>
      <c r="U147" s="18">
        <f>IF(COUNTA($A147:$N147)=0,"",IF(OR(A147="",B147="",C147="",D147="",E147="",F147="",G147="",I147="",M147=""),"Incompleto",IF(Q147&lt;&gt;"Válido","Revisar placa",IF(AND(M147="Ativo",R147&gt;1),"Placa ativa duplicada",IF(AND(M147="Ativo",S147&gt;'Parâmetros'!$B$2),"Acima do limite",IF(AND(K147="",L147&lt;&gt;""),"Credencial inconsistente",IF(AND(M147="Ativo",'Parâmetros'!$B$4="Sim",K147=""),"Credencial ausente",IF(AND(K147&lt;&gt;"",L147=""),"Validade ausente",IF(AND(M147="Ativo",L147&lt;&gt;"",L147&lt;TODAY()),"Credencial vencida","OK")))))))))</f>
        <v/>
      </c>
      <c r="V147" s="17">
        <f>IF(U147="","",IF(U147&lt;&gt;"OK","Corrigir: "&amp;U147,IF(AND(M147&lt;&gt;"Inativo",T147="Vencida"),"Revisar credencial",IF(AND(M147&lt;&gt;"Inativo",T147="Vence em breve"),"Revisar validade",IF(M147="Pendente","Concluir cadastro","Nenhuma")))))</f>
        <v/>
      </c>
    </row>
    <row r="148" ht="31" customHeight="1">
      <c r="A148" s="10" t="n"/>
      <c r="B148" s="11" t="n"/>
      <c r="C148" s="10" t="n"/>
      <c r="D148" s="10" t="n"/>
      <c r="E148" s="10" t="n"/>
      <c r="F148" s="12" t="n"/>
      <c r="G148" s="12" t="n"/>
      <c r="H148" s="10" t="n"/>
      <c r="I148" s="10" t="n"/>
      <c r="J148" s="13" t="n"/>
      <c r="K148" s="10" t="n"/>
      <c r="L148" s="11" t="n"/>
      <c r="M148" s="10" t="n"/>
      <c r="N148" s="12" t="n"/>
      <c r="O148" s="14">
        <f>IF(OR(C148="",D148=""),"",C148&amp;" - "&amp;D148)</f>
        <v/>
      </c>
      <c r="P148" s="15">
        <f>IF(E148="","",UPPER(SUBSTITUTE(SUBSTITUTE(E148,"-","")," ","")))</f>
        <v/>
      </c>
      <c r="Q148" s="15">
        <f>IF(P148="","",IF(LEN(P148)&lt;&gt;7,"Revisar",IF(AND(CODE(MID(P148,1,1))&gt;=65,CODE(MID(P148,1,1))&lt;=90,CODE(MID(P148,2,1))&gt;=65,CODE(MID(P148,2,1))&lt;=90,CODE(MID(P148,3,1))&gt;=65,CODE(MID(P148,3,1))&lt;=90,CODE(MID(P148,4,1))&gt;=48,CODE(MID(P148,4,1))&lt;=57,OR(AND(CODE(MID(P148,5,1))&gt;=48,CODE(MID(P148,5,1))&lt;=57,CODE(MID(P148,6,1))&gt;=48,CODE(MID(P148,6,1))&lt;=57,CODE(MID(P148,7,1))&gt;=48,CODE(MID(P148,7,1))&lt;=57),AND(CODE(MID(P148,5,1))&gt;=65,CODE(MID(P148,5,1))&lt;=90,CODE(MID(P148,6,1))&gt;=48,CODE(MID(P148,6,1))&lt;=57,CODE(MID(P148,7,1))&gt;=48,CODE(MID(P148,7,1))&lt;=57))),"Válido","Revisar")))</f>
        <v/>
      </c>
      <c r="R148" s="16">
        <f>IF(OR(P148="",M148=""),"",COUNTIFS($P$4:$P$203,P148,$M$4:$M$203,"Ativo"))</f>
        <v/>
      </c>
      <c r="S148" s="16">
        <f>IF(OR(O148="",M148=""),"",COUNTIFS($O$4:$O$203,O148,$M$4:$M$203,"Ativo"))</f>
        <v/>
      </c>
      <c r="T148" s="15">
        <f>IF(A148="","",IF(K148="","Sem credencial",IF(L148="","Validade ausente",IF(L148&lt;TODAY(),"Vencida",IF(L148&lt;=TODAY()+'Parâmetros'!$B$3,"Vence em breve","Vigente")))))</f>
        <v/>
      </c>
      <c r="U148" s="15">
        <f>IF(COUNTA($A148:$N148)=0,"",IF(OR(A148="",B148="",C148="",D148="",E148="",F148="",G148="",I148="",M148=""),"Incompleto",IF(Q148&lt;&gt;"Válido","Revisar placa",IF(AND(M148="Ativo",R148&gt;1),"Placa ativa duplicada",IF(AND(M148="Ativo",S148&gt;'Parâmetros'!$B$2),"Acima do limite",IF(AND(K148="",L148&lt;&gt;""),"Credencial inconsistente",IF(AND(M148="Ativo",'Parâmetros'!$B$4="Sim",K148=""),"Credencial ausente",IF(AND(K148&lt;&gt;"",L148=""),"Validade ausente",IF(AND(M148="Ativo",L148&lt;&gt;"",L148&lt;TODAY()),"Credencial vencida","OK")))))))))</f>
        <v/>
      </c>
      <c r="V148" s="14">
        <f>IF(U148="","",IF(U148&lt;&gt;"OK","Corrigir: "&amp;U148,IF(AND(M148&lt;&gt;"Inativo",T148="Vencida"),"Revisar credencial",IF(AND(M148&lt;&gt;"Inativo",T148="Vence em breve"),"Revisar validade",IF(M148="Pendente","Concluir cadastro","Nenhuma")))))</f>
        <v/>
      </c>
    </row>
    <row r="149" ht="31" customHeight="1">
      <c r="A149" s="10" t="n"/>
      <c r="B149" s="11" t="n"/>
      <c r="C149" s="10" t="n"/>
      <c r="D149" s="10" t="n"/>
      <c r="E149" s="10" t="n"/>
      <c r="F149" s="12" t="n"/>
      <c r="G149" s="12" t="n"/>
      <c r="H149" s="10" t="n"/>
      <c r="I149" s="10" t="n"/>
      <c r="J149" s="13" t="n"/>
      <c r="K149" s="10" t="n"/>
      <c r="L149" s="11" t="n"/>
      <c r="M149" s="10" t="n"/>
      <c r="N149" s="12" t="n"/>
      <c r="O149" s="17">
        <f>IF(OR(C149="",D149=""),"",C149&amp;" - "&amp;D149)</f>
        <v/>
      </c>
      <c r="P149" s="18">
        <f>IF(E149="","",UPPER(SUBSTITUTE(SUBSTITUTE(E149,"-","")," ","")))</f>
        <v/>
      </c>
      <c r="Q149" s="18">
        <f>IF(P149="","",IF(LEN(P149)&lt;&gt;7,"Revisar",IF(AND(CODE(MID(P149,1,1))&gt;=65,CODE(MID(P149,1,1))&lt;=90,CODE(MID(P149,2,1))&gt;=65,CODE(MID(P149,2,1))&lt;=90,CODE(MID(P149,3,1))&gt;=65,CODE(MID(P149,3,1))&lt;=90,CODE(MID(P149,4,1))&gt;=48,CODE(MID(P149,4,1))&lt;=57,OR(AND(CODE(MID(P149,5,1))&gt;=48,CODE(MID(P149,5,1))&lt;=57,CODE(MID(P149,6,1))&gt;=48,CODE(MID(P149,6,1))&lt;=57,CODE(MID(P149,7,1))&gt;=48,CODE(MID(P149,7,1))&lt;=57),AND(CODE(MID(P149,5,1))&gt;=65,CODE(MID(P149,5,1))&lt;=90,CODE(MID(P149,6,1))&gt;=48,CODE(MID(P149,6,1))&lt;=57,CODE(MID(P149,7,1))&gt;=48,CODE(MID(P149,7,1))&lt;=57))),"Válido","Revisar")))</f>
        <v/>
      </c>
      <c r="R149" s="19">
        <f>IF(OR(P149="",M149=""),"",COUNTIFS($P$4:$P$203,P149,$M$4:$M$203,"Ativo"))</f>
        <v/>
      </c>
      <c r="S149" s="19">
        <f>IF(OR(O149="",M149=""),"",COUNTIFS($O$4:$O$203,O149,$M$4:$M$203,"Ativo"))</f>
        <v/>
      </c>
      <c r="T149" s="18">
        <f>IF(A149="","",IF(K149="","Sem credencial",IF(L149="","Validade ausente",IF(L149&lt;TODAY(),"Vencida",IF(L149&lt;=TODAY()+'Parâmetros'!$B$3,"Vence em breve","Vigente")))))</f>
        <v/>
      </c>
      <c r="U149" s="18">
        <f>IF(COUNTA($A149:$N149)=0,"",IF(OR(A149="",B149="",C149="",D149="",E149="",F149="",G149="",I149="",M149=""),"Incompleto",IF(Q149&lt;&gt;"Válido","Revisar placa",IF(AND(M149="Ativo",R149&gt;1),"Placa ativa duplicada",IF(AND(M149="Ativo",S149&gt;'Parâmetros'!$B$2),"Acima do limite",IF(AND(K149="",L149&lt;&gt;""),"Credencial inconsistente",IF(AND(M149="Ativo",'Parâmetros'!$B$4="Sim",K149=""),"Credencial ausente",IF(AND(K149&lt;&gt;"",L149=""),"Validade ausente",IF(AND(M149="Ativo",L149&lt;&gt;"",L149&lt;TODAY()),"Credencial vencida","OK")))))))))</f>
        <v/>
      </c>
      <c r="V149" s="17">
        <f>IF(U149="","",IF(U149&lt;&gt;"OK","Corrigir: "&amp;U149,IF(AND(M149&lt;&gt;"Inativo",T149="Vencida"),"Revisar credencial",IF(AND(M149&lt;&gt;"Inativo",T149="Vence em breve"),"Revisar validade",IF(M149="Pendente","Concluir cadastro","Nenhuma")))))</f>
        <v/>
      </c>
    </row>
    <row r="150" ht="31" customHeight="1">
      <c r="A150" s="10" t="n"/>
      <c r="B150" s="11" t="n"/>
      <c r="C150" s="10" t="n"/>
      <c r="D150" s="10" t="n"/>
      <c r="E150" s="10" t="n"/>
      <c r="F150" s="12" t="n"/>
      <c r="G150" s="12" t="n"/>
      <c r="H150" s="10" t="n"/>
      <c r="I150" s="10" t="n"/>
      <c r="J150" s="13" t="n"/>
      <c r="K150" s="10" t="n"/>
      <c r="L150" s="11" t="n"/>
      <c r="M150" s="10" t="n"/>
      <c r="N150" s="12" t="n"/>
      <c r="O150" s="14">
        <f>IF(OR(C150="",D150=""),"",C150&amp;" - "&amp;D150)</f>
        <v/>
      </c>
      <c r="P150" s="15">
        <f>IF(E150="","",UPPER(SUBSTITUTE(SUBSTITUTE(E150,"-","")," ","")))</f>
        <v/>
      </c>
      <c r="Q150" s="15">
        <f>IF(P150="","",IF(LEN(P150)&lt;&gt;7,"Revisar",IF(AND(CODE(MID(P150,1,1))&gt;=65,CODE(MID(P150,1,1))&lt;=90,CODE(MID(P150,2,1))&gt;=65,CODE(MID(P150,2,1))&lt;=90,CODE(MID(P150,3,1))&gt;=65,CODE(MID(P150,3,1))&lt;=90,CODE(MID(P150,4,1))&gt;=48,CODE(MID(P150,4,1))&lt;=57,OR(AND(CODE(MID(P150,5,1))&gt;=48,CODE(MID(P150,5,1))&lt;=57,CODE(MID(P150,6,1))&gt;=48,CODE(MID(P150,6,1))&lt;=57,CODE(MID(P150,7,1))&gt;=48,CODE(MID(P150,7,1))&lt;=57),AND(CODE(MID(P150,5,1))&gt;=65,CODE(MID(P150,5,1))&lt;=90,CODE(MID(P150,6,1))&gt;=48,CODE(MID(P150,6,1))&lt;=57,CODE(MID(P150,7,1))&gt;=48,CODE(MID(P150,7,1))&lt;=57))),"Válido","Revisar")))</f>
        <v/>
      </c>
      <c r="R150" s="16">
        <f>IF(OR(P150="",M150=""),"",COUNTIFS($P$4:$P$203,P150,$M$4:$M$203,"Ativo"))</f>
        <v/>
      </c>
      <c r="S150" s="16">
        <f>IF(OR(O150="",M150=""),"",COUNTIFS($O$4:$O$203,O150,$M$4:$M$203,"Ativo"))</f>
        <v/>
      </c>
      <c r="T150" s="15">
        <f>IF(A150="","",IF(K150="","Sem credencial",IF(L150="","Validade ausente",IF(L150&lt;TODAY(),"Vencida",IF(L150&lt;=TODAY()+'Parâmetros'!$B$3,"Vence em breve","Vigente")))))</f>
        <v/>
      </c>
      <c r="U150" s="15">
        <f>IF(COUNTA($A150:$N150)=0,"",IF(OR(A150="",B150="",C150="",D150="",E150="",F150="",G150="",I150="",M150=""),"Incompleto",IF(Q150&lt;&gt;"Válido","Revisar placa",IF(AND(M150="Ativo",R150&gt;1),"Placa ativa duplicada",IF(AND(M150="Ativo",S150&gt;'Parâmetros'!$B$2),"Acima do limite",IF(AND(K150="",L150&lt;&gt;""),"Credencial inconsistente",IF(AND(M150="Ativo",'Parâmetros'!$B$4="Sim",K150=""),"Credencial ausente",IF(AND(K150&lt;&gt;"",L150=""),"Validade ausente",IF(AND(M150="Ativo",L150&lt;&gt;"",L150&lt;TODAY()),"Credencial vencida","OK")))))))))</f>
        <v/>
      </c>
      <c r="V150" s="14">
        <f>IF(U150="","",IF(U150&lt;&gt;"OK","Corrigir: "&amp;U150,IF(AND(M150&lt;&gt;"Inativo",T150="Vencida"),"Revisar credencial",IF(AND(M150&lt;&gt;"Inativo",T150="Vence em breve"),"Revisar validade",IF(M150="Pendente","Concluir cadastro","Nenhuma")))))</f>
        <v/>
      </c>
    </row>
    <row r="151" ht="31" customHeight="1">
      <c r="A151" s="10" t="n"/>
      <c r="B151" s="11" t="n"/>
      <c r="C151" s="10" t="n"/>
      <c r="D151" s="10" t="n"/>
      <c r="E151" s="10" t="n"/>
      <c r="F151" s="12" t="n"/>
      <c r="G151" s="12" t="n"/>
      <c r="H151" s="10" t="n"/>
      <c r="I151" s="10" t="n"/>
      <c r="J151" s="13" t="n"/>
      <c r="K151" s="10" t="n"/>
      <c r="L151" s="11" t="n"/>
      <c r="M151" s="10" t="n"/>
      <c r="N151" s="12" t="n"/>
      <c r="O151" s="17">
        <f>IF(OR(C151="",D151=""),"",C151&amp;" - "&amp;D151)</f>
        <v/>
      </c>
      <c r="P151" s="18">
        <f>IF(E151="","",UPPER(SUBSTITUTE(SUBSTITUTE(E151,"-","")," ","")))</f>
        <v/>
      </c>
      <c r="Q151" s="18">
        <f>IF(P151="","",IF(LEN(P151)&lt;&gt;7,"Revisar",IF(AND(CODE(MID(P151,1,1))&gt;=65,CODE(MID(P151,1,1))&lt;=90,CODE(MID(P151,2,1))&gt;=65,CODE(MID(P151,2,1))&lt;=90,CODE(MID(P151,3,1))&gt;=65,CODE(MID(P151,3,1))&lt;=90,CODE(MID(P151,4,1))&gt;=48,CODE(MID(P151,4,1))&lt;=57,OR(AND(CODE(MID(P151,5,1))&gt;=48,CODE(MID(P151,5,1))&lt;=57,CODE(MID(P151,6,1))&gt;=48,CODE(MID(P151,6,1))&lt;=57,CODE(MID(P151,7,1))&gt;=48,CODE(MID(P151,7,1))&lt;=57),AND(CODE(MID(P151,5,1))&gt;=65,CODE(MID(P151,5,1))&lt;=90,CODE(MID(P151,6,1))&gt;=48,CODE(MID(P151,6,1))&lt;=57,CODE(MID(P151,7,1))&gt;=48,CODE(MID(P151,7,1))&lt;=57))),"Válido","Revisar")))</f>
        <v/>
      </c>
      <c r="R151" s="19">
        <f>IF(OR(P151="",M151=""),"",COUNTIFS($P$4:$P$203,P151,$M$4:$M$203,"Ativo"))</f>
        <v/>
      </c>
      <c r="S151" s="19">
        <f>IF(OR(O151="",M151=""),"",COUNTIFS($O$4:$O$203,O151,$M$4:$M$203,"Ativo"))</f>
        <v/>
      </c>
      <c r="T151" s="18">
        <f>IF(A151="","",IF(K151="","Sem credencial",IF(L151="","Validade ausente",IF(L151&lt;TODAY(),"Vencida",IF(L151&lt;=TODAY()+'Parâmetros'!$B$3,"Vence em breve","Vigente")))))</f>
        <v/>
      </c>
      <c r="U151" s="18">
        <f>IF(COUNTA($A151:$N151)=0,"",IF(OR(A151="",B151="",C151="",D151="",E151="",F151="",G151="",I151="",M151=""),"Incompleto",IF(Q151&lt;&gt;"Válido","Revisar placa",IF(AND(M151="Ativo",R151&gt;1),"Placa ativa duplicada",IF(AND(M151="Ativo",S151&gt;'Parâmetros'!$B$2),"Acima do limite",IF(AND(K151="",L151&lt;&gt;""),"Credencial inconsistente",IF(AND(M151="Ativo",'Parâmetros'!$B$4="Sim",K151=""),"Credencial ausente",IF(AND(K151&lt;&gt;"",L151=""),"Validade ausente",IF(AND(M151="Ativo",L151&lt;&gt;"",L151&lt;TODAY()),"Credencial vencida","OK")))))))))</f>
        <v/>
      </c>
      <c r="V151" s="17">
        <f>IF(U151="","",IF(U151&lt;&gt;"OK","Corrigir: "&amp;U151,IF(AND(M151&lt;&gt;"Inativo",T151="Vencida"),"Revisar credencial",IF(AND(M151&lt;&gt;"Inativo",T151="Vence em breve"),"Revisar validade",IF(M151="Pendente","Concluir cadastro","Nenhuma")))))</f>
        <v/>
      </c>
    </row>
    <row r="152" ht="31" customHeight="1">
      <c r="A152" s="10" t="n"/>
      <c r="B152" s="11" t="n"/>
      <c r="C152" s="10" t="n"/>
      <c r="D152" s="10" t="n"/>
      <c r="E152" s="10" t="n"/>
      <c r="F152" s="12" t="n"/>
      <c r="G152" s="12" t="n"/>
      <c r="H152" s="10" t="n"/>
      <c r="I152" s="10" t="n"/>
      <c r="J152" s="13" t="n"/>
      <c r="K152" s="10" t="n"/>
      <c r="L152" s="11" t="n"/>
      <c r="M152" s="10" t="n"/>
      <c r="N152" s="12" t="n"/>
      <c r="O152" s="14">
        <f>IF(OR(C152="",D152=""),"",C152&amp;" - "&amp;D152)</f>
        <v/>
      </c>
      <c r="P152" s="15">
        <f>IF(E152="","",UPPER(SUBSTITUTE(SUBSTITUTE(E152,"-","")," ","")))</f>
        <v/>
      </c>
      <c r="Q152" s="15">
        <f>IF(P152="","",IF(LEN(P152)&lt;&gt;7,"Revisar",IF(AND(CODE(MID(P152,1,1))&gt;=65,CODE(MID(P152,1,1))&lt;=90,CODE(MID(P152,2,1))&gt;=65,CODE(MID(P152,2,1))&lt;=90,CODE(MID(P152,3,1))&gt;=65,CODE(MID(P152,3,1))&lt;=90,CODE(MID(P152,4,1))&gt;=48,CODE(MID(P152,4,1))&lt;=57,OR(AND(CODE(MID(P152,5,1))&gt;=48,CODE(MID(P152,5,1))&lt;=57,CODE(MID(P152,6,1))&gt;=48,CODE(MID(P152,6,1))&lt;=57,CODE(MID(P152,7,1))&gt;=48,CODE(MID(P152,7,1))&lt;=57),AND(CODE(MID(P152,5,1))&gt;=65,CODE(MID(P152,5,1))&lt;=90,CODE(MID(P152,6,1))&gt;=48,CODE(MID(P152,6,1))&lt;=57,CODE(MID(P152,7,1))&gt;=48,CODE(MID(P152,7,1))&lt;=57))),"Válido","Revisar")))</f>
        <v/>
      </c>
      <c r="R152" s="16">
        <f>IF(OR(P152="",M152=""),"",COUNTIFS($P$4:$P$203,P152,$M$4:$M$203,"Ativo"))</f>
        <v/>
      </c>
      <c r="S152" s="16">
        <f>IF(OR(O152="",M152=""),"",COUNTIFS($O$4:$O$203,O152,$M$4:$M$203,"Ativo"))</f>
        <v/>
      </c>
      <c r="T152" s="15">
        <f>IF(A152="","",IF(K152="","Sem credencial",IF(L152="","Validade ausente",IF(L152&lt;TODAY(),"Vencida",IF(L152&lt;=TODAY()+'Parâmetros'!$B$3,"Vence em breve","Vigente")))))</f>
        <v/>
      </c>
      <c r="U152" s="15">
        <f>IF(COUNTA($A152:$N152)=0,"",IF(OR(A152="",B152="",C152="",D152="",E152="",F152="",G152="",I152="",M152=""),"Incompleto",IF(Q152&lt;&gt;"Válido","Revisar placa",IF(AND(M152="Ativo",R152&gt;1),"Placa ativa duplicada",IF(AND(M152="Ativo",S152&gt;'Parâmetros'!$B$2),"Acima do limite",IF(AND(K152="",L152&lt;&gt;""),"Credencial inconsistente",IF(AND(M152="Ativo",'Parâmetros'!$B$4="Sim",K152=""),"Credencial ausente",IF(AND(K152&lt;&gt;"",L152=""),"Validade ausente",IF(AND(M152="Ativo",L152&lt;&gt;"",L152&lt;TODAY()),"Credencial vencida","OK")))))))))</f>
        <v/>
      </c>
      <c r="V152" s="14">
        <f>IF(U152="","",IF(U152&lt;&gt;"OK","Corrigir: "&amp;U152,IF(AND(M152&lt;&gt;"Inativo",T152="Vencida"),"Revisar credencial",IF(AND(M152&lt;&gt;"Inativo",T152="Vence em breve"),"Revisar validade",IF(M152="Pendente","Concluir cadastro","Nenhuma")))))</f>
        <v/>
      </c>
    </row>
    <row r="153" ht="31" customHeight="1">
      <c r="A153" s="10" t="n"/>
      <c r="B153" s="11" t="n"/>
      <c r="C153" s="10" t="n"/>
      <c r="D153" s="10" t="n"/>
      <c r="E153" s="10" t="n"/>
      <c r="F153" s="12" t="n"/>
      <c r="G153" s="12" t="n"/>
      <c r="H153" s="10" t="n"/>
      <c r="I153" s="10" t="n"/>
      <c r="J153" s="13" t="n"/>
      <c r="K153" s="10" t="n"/>
      <c r="L153" s="11" t="n"/>
      <c r="M153" s="10" t="n"/>
      <c r="N153" s="12" t="n"/>
      <c r="O153" s="17">
        <f>IF(OR(C153="",D153=""),"",C153&amp;" - "&amp;D153)</f>
        <v/>
      </c>
      <c r="P153" s="18">
        <f>IF(E153="","",UPPER(SUBSTITUTE(SUBSTITUTE(E153,"-","")," ","")))</f>
        <v/>
      </c>
      <c r="Q153" s="18">
        <f>IF(P153="","",IF(LEN(P153)&lt;&gt;7,"Revisar",IF(AND(CODE(MID(P153,1,1))&gt;=65,CODE(MID(P153,1,1))&lt;=90,CODE(MID(P153,2,1))&gt;=65,CODE(MID(P153,2,1))&lt;=90,CODE(MID(P153,3,1))&gt;=65,CODE(MID(P153,3,1))&lt;=90,CODE(MID(P153,4,1))&gt;=48,CODE(MID(P153,4,1))&lt;=57,OR(AND(CODE(MID(P153,5,1))&gt;=48,CODE(MID(P153,5,1))&lt;=57,CODE(MID(P153,6,1))&gt;=48,CODE(MID(P153,6,1))&lt;=57,CODE(MID(P153,7,1))&gt;=48,CODE(MID(P153,7,1))&lt;=57),AND(CODE(MID(P153,5,1))&gt;=65,CODE(MID(P153,5,1))&lt;=90,CODE(MID(P153,6,1))&gt;=48,CODE(MID(P153,6,1))&lt;=57,CODE(MID(P153,7,1))&gt;=48,CODE(MID(P153,7,1))&lt;=57))),"Válido","Revisar")))</f>
        <v/>
      </c>
      <c r="R153" s="19">
        <f>IF(OR(P153="",M153=""),"",COUNTIFS($P$4:$P$203,P153,$M$4:$M$203,"Ativo"))</f>
        <v/>
      </c>
      <c r="S153" s="19">
        <f>IF(OR(O153="",M153=""),"",COUNTIFS($O$4:$O$203,O153,$M$4:$M$203,"Ativo"))</f>
        <v/>
      </c>
      <c r="T153" s="18">
        <f>IF(A153="","",IF(K153="","Sem credencial",IF(L153="","Validade ausente",IF(L153&lt;TODAY(),"Vencida",IF(L153&lt;=TODAY()+'Parâmetros'!$B$3,"Vence em breve","Vigente")))))</f>
        <v/>
      </c>
      <c r="U153" s="18">
        <f>IF(COUNTA($A153:$N153)=0,"",IF(OR(A153="",B153="",C153="",D153="",E153="",F153="",G153="",I153="",M153=""),"Incompleto",IF(Q153&lt;&gt;"Válido","Revisar placa",IF(AND(M153="Ativo",R153&gt;1),"Placa ativa duplicada",IF(AND(M153="Ativo",S153&gt;'Parâmetros'!$B$2),"Acima do limite",IF(AND(K153="",L153&lt;&gt;""),"Credencial inconsistente",IF(AND(M153="Ativo",'Parâmetros'!$B$4="Sim",K153=""),"Credencial ausente",IF(AND(K153&lt;&gt;"",L153=""),"Validade ausente",IF(AND(M153="Ativo",L153&lt;&gt;"",L153&lt;TODAY()),"Credencial vencida","OK")))))))))</f>
        <v/>
      </c>
      <c r="V153" s="17">
        <f>IF(U153="","",IF(U153&lt;&gt;"OK","Corrigir: "&amp;U153,IF(AND(M153&lt;&gt;"Inativo",T153="Vencida"),"Revisar credencial",IF(AND(M153&lt;&gt;"Inativo",T153="Vence em breve"),"Revisar validade",IF(M153="Pendente","Concluir cadastro","Nenhuma")))))</f>
        <v/>
      </c>
    </row>
    <row r="154" ht="31" customHeight="1">
      <c r="A154" s="10" t="n"/>
      <c r="B154" s="11" t="n"/>
      <c r="C154" s="10" t="n"/>
      <c r="D154" s="10" t="n"/>
      <c r="E154" s="10" t="n"/>
      <c r="F154" s="12" t="n"/>
      <c r="G154" s="12" t="n"/>
      <c r="H154" s="10" t="n"/>
      <c r="I154" s="10" t="n"/>
      <c r="J154" s="13" t="n"/>
      <c r="K154" s="10" t="n"/>
      <c r="L154" s="11" t="n"/>
      <c r="M154" s="10" t="n"/>
      <c r="N154" s="12" t="n"/>
      <c r="O154" s="14">
        <f>IF(OR(C154="",D154=""),"",C154&amp;" - "&amp;D154)</f>
        <v/>
      </c>
      <c r="P154" s="15">
        <f>IF(E154="","",UPPER(SUBSTITUTE(SUBSTITUTE(E154,"-","")," ","")))</f>
        <v/>
      </c>
      <c r="Q154" s="15">
        <f>IF(P154="","",IF(LEN(P154)&lt;&gt;7,"Revisar",IF(AND(CODE(MID(P154,1,1))&gt;=65,CODE(MID(P154,1,1))&lt;=90,CODE(MID(P154,2,1))&gt;=65,CODE(MID(P154,2,1))&lt;=90,CODE(MID(P154,3,1))&gt;=65,CODE(MID(P154,3,1))&lt;=90,CODE(MID(P154,4,1))&gt;=48,CODE(MID(P154,4,1))&lt;=57,OR(AND(CODE(MID(P154,5,1))&gt;=48,CODE(MID(P154,5,1))&lt;=57,CODE(MID(P154,6,1))&gt;=48,CODE(MID(P154,6,1))&lt;=57,CODE(MID(P154,7,1))&gt;=48,CODE(MID(P154,7,1))&lt;=57),AND(CODE(MID(P154,5,1))&gt;=65,CODE(MID(P154,5,1))&lt;=90,CODE(MID(P154,6,1))&gt;=48,CODE(MID(P154,6,1))&lt;=57,CODE(MID(P154,7,1))&gt;=48,CODE(MID(P154,7,1))&lt;=57))),"Válido","Revisar")))</f>
        <v/>
      </c>
      <c r="R154" s="16">
        <f>IF(OR(P154="",M154=""),"",COUNTIFS($P$4:$P$203,P154,$M$4:$M$203,"Ativo"))</f>
        <v/>
      </c>
      <c r="S154" s="16">
        <f>IF(OR(O154="",M154=""),"",COUNTIFS($O$4:$O$203,O154,$M$4:$M$203,"Ativo"))</f>
        <v/>
      </c>
      <c r="T154" s="15">
        <f>IF(A154="","",IF(K154="","Sem credencial",IF(L154="","Validade ausente",IF(L154&lt;TODAY(),"Vencida",IF(L154&lt;=TODAY()+'Parâmetros'!$B$3,"Vence em breve","Vigente")))))</f>
        <v/>
      </c>
      <c r="U154" s="15">
        <f>IF(COUNTA($A154:$N154)=0,"",IF(OR(A154="",B154="",C154="",D154="",E154="",F154="",G154="",I154="",M154=""),"Incompleto",IF(Q154&lt;&gt;"Válido","Revisar placa",IF(AND(M154="Ativo",R154&gt;1),"Placa ativa duplicada",IF(AND(M154="Ativo",S154&gt;'Parâmetros'!$B$2),"Acima do limite",IF(AND(K154="",L154&lt;&gt;""),"Credencial inconsistente",IF(AND(M154="Ativo",'Parâmetros'!$B$4="Sim",K154=""),"Credencial ausente",IF(AND(K154&lt;&gt;"",L154=""),"Validade ausente",IF(AND(M154="Ativo",L154&lt;&gt;"",L154&lt;TODAY()),"Credencial vencida","OK")))))))))</f>
        <v/>
      </c>
      <c r="V154" s="14">
        <f>IF(U154="","",IF(U154&lt;&gt;"OK","Corrigir: "&amp;U154,IF(AND(M154&lt;&gt;"Inativo",T154="Vencida"),"Revisar credencial",IF(AND(M154&lt;&gt;"Inativo",T154="Vence em breve"),"Revisar validade",IF(M154="Pendente","Concluir cadastro","Nenhuma")))))</f>
        <v/>
      </c>
    </row>
    <row r="155" ht="31" customHeight="1">
      <c r="A155" s="10" t="n"/>
      <c r="B155" s="11" t="n"/>
      <c r="C155" s="10" t="n"/>
      <c r="D155" s="10" t="n"/>
      <c r="E155" s="10" t="n"/>
      <c r="F155" s="12" t="n"/>
      <c r="G155" s="12" t="n"/>
      <c r="H155" s="10" t="n"/>
      <c r="I155" s="10" t="n"/>
      <c r="J155" s="13" t="n"/>
      <c r="K155" s="10" t="n"/>
      <c r="L155" s="11" t="n"/>
      <c r="M155" s="10" t="n"/>
      <c r="N155" s="12" t="n"/>
      <c r="O155" s="17">
        <f>IF(OR(C155="",D155=""),"",C155&amp;" - "&amp;D155)</f>
        <v/>
      </c>
      <c r="P155" s="18">
        <f>IF(E155="","",UPPER(SUBSTITUTE(SUBSTITUTE(E155,"-","")," ","")))</f>
        <v/>
      </c>
      <c r="Q155" s="18">
        <f>IF(P155="","",IF(LEN(P155)&lt;&gt;7,"Revisar",IF(AND(CODE(MID(P155,1,1))&gt;=65,CODE(MID(P155,1,1))&lt;=90,CODE(MID(P155,2,1))&gt;=65,CODE(MID(P155,2,1))&lt;=90,CODE(MID(P155,3,1))&gt;=65,CODE(MID(P155,3,1))&lt;=90,CODE(MID(P155,4,1))&gt;=48,CODE(MID(P155,4,1))&lt;=57,OR(AND(CODE(MID(P155,5,1))&gt;=48,CODE(MID(P155,5,1))&lt;=57,CODE(MID(P155,6,1))&gt;=48,CODE(MID(P155,6,1))&lt;=57,CODE(MID(P155,7,1))&gt;=48,CODE(MID(P155,7,1))&lt;=57),AND(CODE(MID(P155,5,1))&gt;=65,CODE(MID(P155,5,1))&lt;=90,CODE(MID(P155,6,1))&gt;=48,CODE(MID(P155,6,1))&lt;=57,CODE(MID(P155,7,1))&gt;=48,CODE(MID(P155,7,1))&lt;=57))),"Válido","Revisar")))</f>
        <v/>
      </c>
      <c r="R155" s="19">
        <f>IF(OR(P155="",M155=""),"",COUNTIFS($P$4:$P$203,P155,$M$4:$M$203,"Ativo"))</f>
        <v/>
      </c>
      <c r="S155" s="19">
        <f>IF(OR(O155="",M155=""),"",COUNTIFS($O$4:$O$203,O155,$M$4:$M$203,"Ativo"))</f>
        <v/>
      </c>
      <c r="T155" s="18">
        <f>IF(A155="","",IF(K155="","Sem credencial",IF(L155="","Validade ausente",IF(L155&lt;TODAY(),"Vencida",IF(L155&lt;=TODAY()+'Parâmetros'!$B$3,"Vence em breve","Vigente")))))</f>
        <v/>
      </c>
      <c r="U155" s="18">
        <f>IF(COUNTA($A155:$N155)=0,"",IF(OR(A155="",B155="",C155="",D155="",E155="",F155="",G155="",I155="",M155=""),"Incompleto",IF(Q155&lt;&gt;"Válido","Revisar placa",IF(AND(M155="Ativo",R155&gt;1),"Placa ativa duplicada",IF(AND(M155="Ativo",S155&gt;'Parâmetros'!$B$2),"Acima do limite",IF(AND(K155="",L155&lt;&gt;""),"Credencial inconsistente",IF(AND(M155="Ativo",'Parâmetros'!$B$4="Sim",K155=""),"Credencial ausente",IF(AND(K155&lt;&gt;"",L155=""),"Validade ausente",IF(AND(M155="Ativo",L155&lt;&gt;"",L155&lt;TODAY()),"Credencial vencida","OK")))))))))</f>
        <v/>
      </c>
      <c r="V155" s="17">
        <f>IF(U155="","",IF(U155&lt;&gt;"OK","Corrigir: "&amp;U155,IF(AND(M155&lt;&gt;"Inativo",T155="Vencida"),"Revisar credencial",IF(AND(M155&lt;&gt;"Inativo",T155="Vence em breve"),"Revisar validade",IF(M155="Pendente","Concluir cadastro","Nenhuma")))))</f>
        <v/>
      </c>
    </row>
    <row r="156" ht="31" customHeight="1">
      <c r="A156" s="10" t="n"/>
      <c r="B156" s="11" t="n"/>
      <c r="C156" s="10" t="n"/>
      <c r="D156" s="10" t="n"/>
      <c r="E156" s="10" t="n"/>
      <c r="F156" s="12" t="n"/>
      <c r="G156" s="12" t="n"/>
      <c r="H156" s="10" t="n"/>
      <c r="I156" s="10" t="n"/>
      <c r="J156" s="13" t="n"/>
      <c r="K156" s="10" t="n"/>
      <c r="L156" s="11" t="n"/>
      <c r="M156" s="10" t="n"/>
      <c r="N156" s="12" t="n"/>
      <c r="O156" s="14">
        <f>IF(OR(C156="",D156=""),"",C156&amp;" - "&amp;D156)</f>
        <v/>
      </c>
      <c r="P156" s="15">
        <f>IF(E156="","",UPPER(SUBSTITUTE(SUBSTITUTE(E156,"-","")," ","")))</f>
        <v/>
      </c>
      <c r="Q156" s="15">
        <f>IF(P156="","",IF(LEN(P156)&lt;&gt;7,"Revisar",IF(AND(CODE(MID(P156,1,1))&gt;=65,CODE(MID(P156,1,1))&lt;=90,CODE(MID(P156,2,1))&gt;=65,CODE(MID(P156,2,1))&lt;=90,CODE(MID(P156,3,1))&gt;=65,CODE(MID(P156,3,1))&lt;=90,CODE(MID(P156,4,1))&gt;=48,CODE(MID(P156,4,1))&lt;=57,OR(AND(CODE(MID(P156,5,1))&gt;=48,CODE(MID(P156,5,1))&lt;=57,CODE(MID(P156,6,1))&gt;=48,CODE(MID(P156,6,1))&lt;=57,CODE(MID(P156,7,1))&gt;=48,CODE(MID(P156,7,1))&lt;=57),AND(CODE(MID(P156,5,1))&gt;=65,CODE(MID(P156,5,1))&lt;=90,CODE(MID(P156,6,1))&gt;=48,CODE(MID(P156,6,1))&lt;=57,CODE(MID(P156,7,1))&gt;=48,CODE(MID(P156,7,1))&lt;=57))),"Válido","Revisar")))</f>
        <v/>
      </c>
      <c r="R156" s="16">
        <f>IF(OR(P156="",M156=""),"",COUNTIFS($P$4:$P$203,P156,$M$4:$M$203,"Ativo"))</f>
        <v/>
      </c>
      <c r="S156" s="16">
        <f>IF(OR(O156="",M156=""),"",COUNTIFS($O$4:$O$203,O156,$M$4:$M$203,"Ativo"))</f>
        <v/>
      </c>
      <c r="T156" s="15">
        <f>IF(A156="","",IF(K156="","Sem credencial",IF(L156="","Validade ausente",IF(L156&lt;TODAY(),"Vencida",IF(L156&lt;=TODAY()+'Parâmetros'!$B$3,"Vence em breve","Vigente")))))</f>
        <v/>
      </c>
      <c r="U156" s="15">
        <f>IF(COUNTA($A156:$N156)=0,"",IF(OR(A156="",B156="",C156="",D156="",E156="",F156="",G156="",I156="",M156=""),"Incompleto",IF(Q156&lt;&gt;"Válido","Revisar placa",IF(AND(M156="Ativo",R156&gt;1),"Placa ativa duplicada",IF(AND(M156="Ativo",S156&gt;'Parâmetros'!$B$2),"Acima do limite",IF(AND(K156="",L156&lt;&gt;""),"Credencial inconsistente",IF(AND(M156="Ativo",'Parâmetros'!$B$4="Sim",K156=""),"Credencial ausente",IF(AND(K156&lt;&gt;"",L156=""),"Validade ausente",IF(AND(M156="Ativo",L156&lt;&gt;"",L156&lt;TODAY()),"Credencial vencida","OK")))))))))</f>
        <v/>
      </c>
      <c r="V156" s="14">
        <f>IF(U156="","",IF(U156&lt;&gt;"OK","Corrigir: "&amp;U156,IF(AND(M156&lt;&gt;"Inativo",T156="Vencida"),"Revisar credencial",IF(AND(M156&lt;&gt;"Inativo",T156="Vence em breve"),"Revisar validade",IF(M156="Pendente","Concluir cadastro","Nenhuma")))))</f>
        <v/>
      </c>
    </row>
    <row r="157" ht="31" customHeight="1">
      <c r="A157" s="10" t="n"/>
      <c r="B157" s="11" t="n"/>
      <c r="C157" s="10" t="n"/>
      <c r="D157" s="10" t="n"/>
      <c r="E157" s="10" t="n"/>
      <c r="F157" s="12" t="n"/>
      <c r="G157" s="12" t="n"/>
      <c r="H157" s="10" t="n"/>
      <c r="I157" s="10" t="n"/>
      <c r="J157" s="13" t="n"/>
      <c r="K157" s="10" t="n"/>
      <c r="L157" s="11" t="n"/>
      <c r="M157" s="10" t="n"/>
      <c r="N157" s="12" t="n"/>
      <c r="O157" s="17">
        <f>IF(OR(C157="",D157=""),"",C157&amp;" - "&amp;D157)</f>
        <v/>
      </c>
      <c r="P157" s="18">
        <f>IF(E157="","",UPPER(SUBSTITUTE(SUBSTITUTE(E157,"-","")," ","")))</f>
        <v/>
      </c>
      <c r="Q157" s="18">
        <f>IF(P157="","",IF(LEN(P157)&lt;&gt;7,"Revisar",IF(AND(CODE(MID(P157,1,1))&gt;=65,CODE(MID(P157,1,1))&lt;=90,CODE(MID(P157,2,1))&gt;=65,CODE(MID(P157,2,1))&lt;=90,CODE(MID(P157,3,1))&gt;=65,CODE(MID(P157,3,1))&lt;=90,CODE(MID(P157,4,1))&gt;=48,CODE(MID(P157,4,1))&lt;=57,OR(AND(CODE(MID(P157,5,1))&gt;=48,CODE(MID(P157,5,1))&lt;=57,CODE(MID(P157,6,1))&gt;=48,CODE(MID(P157,6,1))&lt;=57,CODE(MID(P157,7,1))&gt;=48,CODE(MID(P157,7,1))&lt;=57),AND(CODE(MID(P157,5,1))&gt;=65,CODE(MID(P157,5,1))&lt;=90,CODE(MID(P157,6,1))&gt;=48,CODE(MID(P157,6,1))&lt;=57,CODE(MID(P157,7,1))&gt;=48,CODE(MID(P157,7,1))&lt;=57))),"Válido","Revisar")))</f>
        <v/>
      </c>
      <c r="R157" s="19">
        <f>IF(OR(P157="",M157=""),"",COUNTIFS($P$4:$P$203,P157,$M$4:$M$203,"Ativo"))</f>
        <v/>
      </c>
      <c r="S157" s="19">
        <f>IF(OR(O157="",M157=""),"",COUNTIFS($O$4:$O$203,O157,$M$4:$M$203,"Ativo"))</f>
        <v/>
      </c>
      <c r="T157" s="18">
        <f>IF(A157="","",IF(K157="","Sem credencial",IF(L157="","Validade ausente",IF(L157&lt;TODAY(),"Vencida",IF(L157&lt;=TODAY()+'Parâmetros'!$B$3,"Vence em breve","Vigente")))))</f>
        <v/>
      </c>
      <c r="U157" s="18">
        <f>IF(COUNTA($A157:$N157)=0,"",IF(OR(A157="",B157="",C157="",D157="",E157="",F157="",G157="",I157="",M157=""),"Incompleto",IF(Q157&lt;&gt;"Válido","Revisar placa",IF(AND(M157="Ativo",R157&gt;1),"Placa ativa duplicada",IF(AND(M157="Ativo",S157&gt;'Parâmetros'!$B$2),"Acima do limite",IF(AND(K157="",L157&lt;&gt;""),"Credencial inconsistente",IF(AND(M157="Ativo",'Parâmetros'!$B$4="Sim",K157=""),"Credencial ausente",IF(AND(K157&lt;&gt;"",L157=""),"Validade ausente",IF(AND(M157="Ativo",L157&lt;&gt;"",L157&lt;TODAY()),"Credencial vencida","OK")))))))))</f>
        <v/>
      </c>
      <c r="V157" s="17">
        <f>IF(U157="","",IF(U157&lt;&gt;"OK","Corrigir: "&amp;U157,IF(AND(M157&lt;&gt;"Inativo",T157="Vencida"),"Revisar credencial",IF(AND(M157&lt;&gt;"Inativo",T157="Vence em breve"),"Revisar validade",IF(M157="Pendente","Concluir cadastro","Nenhuma")))))</f>
        <v/>
      </c>
    </row>
    <row r="158" ht="31" customHeight="1">
      <c r="A158" s="10" t="n"/>
      <c r="B158" s="11" t="n"/>
      <c r="C158" s="10" t="n"/>
      <c r="D158" s="10" t="n"/>
      <c r="E158" s="10" t="n"/>
      <c r="F158" s="12" t="n"/>
      <c r="G158" s="12" t="n"/>
      <c r="H158" s="10" t="n"/>
      <c r="I158" s="10" t="n"/>
      <c r="J158" s="13" t="n"/>
      <c r="K158" s="10" t="n"/>
      <c r="L158" s="11" t="n"/>
      <c r="M158" s="10" t="n"/>
      <c r="N158" s="12" t="n"/>
      <c r="O158" s="14">
        <f>IF(OR(C158="",D158=""),"",C158&amp;" - "&amp;D158)</f>
        <v/>
      </c>
      <c r="P158" s="15">
        <f>IF(E158="","",UPPER(SUBSTITUTE(SUBSTITUTE(E158,"-","")," ","")))</f>
        <v/>
      </c>
      <c r="Q158" s="15">
        <f>IF(P158="","",IF(LEN(P158)&lt;&gt;7,"Revisar",IF(AND(CODE(MID(P158,1,1))&gt;=65,CODE(MID(P158,1,1))&lt;=90,CODE(MID(P158,2,1))&gt;=65,CODE(MID(P158,2,1))&lt;=90,CODE(MID(P158,3,1))&gt;=65,CODE(MID(P158,3,1))&lt;=90,CODE(MID(P158,4,1))&gt;=48,CODE(MID(P158,4,1))&lt;=57,OR(AND(CODE(MID(P158,5,1))&gt;=48,CODE(MID(P158,5,1))&lt;=57,CODE(MID(P158,6,1))&gt;=48,CODE(MID(P158,6,1))&lt;=57,CODE(MID(P158,7,1))&gt;=48,CODE(MID(P158,7,1))&lt;=57),AND(CODE(MID(P158,5,1))&gt;=65,CODE(MID(P158,5,1))&lt;=90,CODE(MID(P158,6,1))&gt;=48,CODE(MID(P158,6,1))&lt;=57,CODE(MID(P158,7,1))&gt;=48,CODE(MID(P158,7,1))&lt;=57))),"Válido","Revisar")))</f>
        <v/>
      </c>
      <c r="R158" s="16">
        <f>IF(OR(P158="",M158=""),"",COUNTIFS($P$4:$P$203,P158,$M$4:$M$203,"Ativo"))</f>
        <v/>
      </c>
      <c r="S158" s="16">
        <f>IF(OR(O158="",M158=""),"",COUNTIFS($O$4:$O$203,O158,$M$4:$M$203,"Ativo"))</f>
        <v/>
      </c>
      <c r="T158" s="15">
        <f>IF(A158="","",IF(K158="","Sem credencial",IF(L158="","Validade ausente",IF(L158&lt;TODAY(),"Vencida",IF(L158&lt;=TODAY()+'Parâmetros'!$B$3,"Vence em breve","Vigente")))))</f>
        <v/>
      </c>
      <c r="U158" s="15">
        <f>IF(COUNTA($A158:$N158)=0,"",IF(OR(A158="",B158="",C158="",D158="",E158="",F158="",G158="",I158="",M158=""),"Incompleto",IF(Q158&lt;&gt;"Válido","Revisar placa",IF(AND(M158="Ativo",R158&gt;1),"Placa ativa duplicada",IF(AND(M158="Ativo",S158&gt;'Parâmetros'!$B$2),"Acima do limite",IF(AND(K158="",L158&lt;&gt;""),"Credencial inconsistente",IF(AND(M158="Ativo",'Parâmetros'!$B$4="Sim",K158=""),"Credencial ausente",IF(AND(K158&lt;&gt;"",L158=""),"Validade ausente",IF(AND(M158="Ativo",L158&lt;&gt;"",L158&lt;TODAY()),"Credencial vencida","OK")))))))))</f>
        <v/>
      </c>
      <c r="V158" s="14">
        <f>IF(U158="","",IF(U158&lt;&gt;"OK","Corrigir: "&amp;U158,IF(AND(M158&lt;&gt;"Inativo",T158="Vencida"),"Revisar credencial",IF(AND(M158&lt;&gt;"Inativo",T158="Vence em breve"),"Revisar validade",IF(M158="Pendente","Concluir cadastro","Nenhuma")))))</f>
        <v/>
      </c>
    </row>
    <row r="159" ht="31" customHeight="1">
      <c r="A159" s="10" t="n"/>
      <c r="B159" s="11" t="n"/>
      <c r="C159" s="10" t="n"/>
      <c r="D159" s="10" t="n"/>
      <c r="E159" s="10" t="n"/>
      <c r="F159" s="12" t="n"/>
      <c r="G159" s="12" t="n"/>
      <c r="H159" s="10" t="n"/>
      <c r="I159" s="10" t="n"/>
      <c r="J159" s="13" t="n"/>
      <c r="K159" s="10" t="n"/>
      <c r="L159" s="11" t="n"/>
      <c r="M159" s="10" t="n"/>
      <c r="N159" s="12" t="n"/>
      <c r="O159" s="17">
        <f>IF(OR(C159="",D159=""),"",C159&amp;" - "&amp;D159)</f>
        <v/>
      </c>
      <c r="P159" s="18">
        <f>IF(E159="","",UPPER(SUBSTITUTE(SUBSTITUTE(E159,"-","")," ","")))</f>
        <v/>
      </c>
      <c r="Q159" s="18">
        <f>IF(P159="","",IF(LEN(P159)&lt;&gt;7,"Revisar",IF(AND(CODE(MID(P159,1,1))&gt;=65,CODE(MID(P159,1,1))&lt;=90,CODE(MID(P159,2,1))&gt;=65,CODE(MID(P159,2,1))&lt;=90,CODE(MID(P159,3,1))&gt;=65,CODE(MID(P159,3,1))&lt;=90,CODE(MID(P159,4,1))&gt;=48,CODE(MID(P159,4,1))&lt;=57,OR(AND(CODE(MID(P159,5,1))&gt;=48,CODE(MID(P159,5,1))&lt;=57,CODE(MID(P159,6,1))&gt;=48,CODE(MID(P159,6,1))&lt;=57,CODE(MID(P159,7,1))&gt;=48,CODE(MID(P159,7,1))&lt;=57),AND(CODE(MID(P159,5,1))&gt;=65,CODE(MID(P159,5,1))&lt;=90,CODE(MID(P159,6,1))&gt;=48,CODE(MID(P159,6,1))&lt;=57,CODE(MID(P159,7,1))&gt;=48,CODE(MID(P159,7,1))&lt;=57))),"Válido","Revisar")))</f>
        <v/>
      </c>
      <c r="R159" s="19">
        <f>IF(OR(P159="",M159=""),"",COUNTIFS($P$4:$P$203,P159,$M$4:$M$203,"Ativo"))</f>
        <v/>
      </c>
      <c r="S159" s="19">
        <f>IF(OR(O159="",M159=""),"",COUNTIFS($O$4:$O$203,O159,$M$4:$M$203,"Ativo"))</f>
        <v/>
      </c>
      <c r="T159" s="18">
        <f>IF(A159="","",IF(K159="","Sem credencial",IF(L159="","Validade ausente",IF(L159&lt;TODAY(),"Vencida",IF(L159&lt;=TODAY()+'Parâmetros'!$B$3,"Vence em breve","Vigente")))))</f>
        <v/>
      </c>
      <c r="U159" s="18">
        <f>IF(COUNTA($A159:$N159)=0,"",IF(OR(A159="",B159="",C159="",D159="",E159="",F159="",G159="",I159="",M159=""),"Incompleto",IF(Q159&lt;&gt;"Válido","Revisar placa",IF(AND(M159="Ativo",R159&gt;1),"Placa ativa duplicada",IF(AND(M159="Ativo",S159&gt;'Parâmetros'!$B$2),"Acima do limite",IF(AND(K159="",L159&lt;&gt;""),"Credencial inconsistente",IF(AND(M159="Ativo",'Parâmetros'!$B$4="Sim",K159=""),"Credencial ausente",IF(AND(K159&lt;&gt;"",L159=""),"Validade ausente",IF(AND(M159="Ativo",L159&lt;&gt;"",L159&lt;TODAY()),"Credencial vencida","OK")))))))))</f>
        <v/>
      </c>
      <c r="V159" s="17">
        <f>IF(U159="","",IF(U159&lt;&gt;"OK","Corrigir: "&amp;U159,IF(AND(M159&lt;&gt;"Inativo",T159="Vencida"),"Revisar credencial",IF(AND(M159&lt;&gt;"Inativo",T159="Vence em breve"),"Revisar validade",IF(M159="Pendente","Concluir cadastro","Nenhuma")))))</f>
        <v/>
      </c>
    </row>
    <row r="160" ht="31" customHeight="1">
      <c r="A160" s="10" t="n"/>
      <c r="B160" s="11" t="n"/>
      <c r="C160" s="10" t="n"/>
      <c r="D160" s="10" t="n"/>
      <c r="E160" s="10" t="n"/>
      <c r="F160" s="12" t="n"/>
      <c r="G160" s="12" t="n"/>
      <c r="H160" s="10" t="n"/>
      <c r="I160" s="10" t="n"/>
      <c r="J160" s="13" t="n"/>
      <c r="K160" s="10" t="n"/>
      <c r="L160" s="11" t="n"/>
      <c r="M160" s="10" t="n"/>
      <c r="N160" s="12" t="n"/>
      <c r="O160" s="14">
        <f>IF(OR(C160="",D160=""),"",C160&amp;" - "&amp;D160)</f>
        <v/>
      </c>
      <c r="P160" s="15">
        <f>IF(E160="","",UPPER(SUBSTITUTE(SUBSTITUTE(E160,"-","")," ","")))</f>
        <v/>
      </c>
      <c r="Q160" s="15">
        <f>IF(P160="","",IF(LEN(P160)&lt;&gt;7,"Revisar",IF(AND(CODE(MID(P160,1,1))&gt;=65,CODE(MID(P160,1,1))&lt;=90,CODE(MID(P160,2,1))&gt;=65,CODE(MID(P160,2,1))&lt;=90,CODE(MID(P160,3,1))&gt;=65,CODE(MID(P160,3,1))&lt;=90,CODE(MID(P160,4,1))&gt;=48,CODE(MID(P160,4,1))&lt;=57,OR(AND(CODE(MID(P160,5,1))&gt;=48,CODE(MID(P160,5,1))&lt;=57,CODE(MID(P160,6,1))&gt;=48,CODE(MID(P160,6,1))&lt;=57,CODE(MID(P160,7,1))&gt;=48,CODE(MID(P160,7,1))&lt;=57),AND(CODE(MID(P160,5,1))&gt;=65,CODE(MID(P160,5,1))&lt;=90,CODE(MID(P160,6,1))&gt;=48,CODE(MID(P160,6,1))&lt;=57,CODE(MID(P160,7,1))&gt;=48,CODE(MID(P160,7,1))&lt;=57))),"Válido","Revisar")))</f>
        <v/>
      </c>
      <c r="R160" s="16">
        <f>IF(OR(P160="",M160=""),"",COUNTIFS($P$4:$P$203,P160,$M$4:$M$203,"Ativo"))</f>
        <v/>
      </c>
      <c r="S160" s="16">
        <f>IF(OR(O160="",M160=""),"",COUNTIFS($O$4:$O$203,O160,$M$4:$M$203,"Ativo"))</f>
        <v/>
      </c>
      <c r="T160" s="15">
        <f>IF(A160="","",IF(K160="","Sem credencial",IF(L160="","Validade ausente",IF(L160&lt;TODAY(),"Vencida",IF(L160&lt;=TODAY()+'Parâmetros'!$B$3,"Vence em breve","Vigente")))))</f>
        <v/>
      </c>
      <c r="U160" s="15">
        <f>IF(COUNTA($A160:$N160)=0,"",IF(OR(A160="",B160="",C160="",D160="",E160="",F160="",G160="",I160="",M160=""),"Incompleto",IF(Q160&lt;&gt;"Válido","Revisar placa",IF(AND(M160="Ativo",R160&gt;1),"Placa ativa duplicada",IF(AND(M160="Ativo",S160&gt;'Parâmetros'!$B$2),"Acima do limite",IF(AND(K160="",L160&lt;&gt;""),"Credencial inconsistente",IF(AND(M160="Ativo",'Parâmetros'!$B$4="Sim",K160=""),"Credencial ausente",IF(AND(K160&lt;&gt;"",L160=""),"Validade ausente",IF(AND(M160="Ativo",L160&lt;&gt;"",L160&lt;TODAY()),"Credencial vencida","OK")))))))))</f>
        <v/>
      </c>
      <c r="V160" s="14">
        <f>IF(U160="","",IF(U160&lt;&gt;"OK","Corrigir: "&amp;U160,IF(AND(M160&lt;&gt;"Inativo",T160="Vencida"),"Revisar credencial",IF(AND(M160&lt;&gt;"Inativo",T160="Vence em breve"),"Revisar validade",IF(M160="Pendente","Concluir cadastro","Nenhuma")))))</f>
        <v/>
      </c>
    </row>
    <row r="161" ht="31" customHeight="1">
      <c r="A161" s="10" t="n"/>
      <c r="B161" s="11" t="n"/>
      <c r="C161" s="10" t="n"/>
      <c r="D161" s="10" t="n"/>
      <c r="E161" s="10" t="n"/>
      <c r="F161" s="12" t="n"/>
      <c r="G161" s="12" t="n"/>
      <c r="H161" s="10" t="n"/>
      <c r="I161" s="10" t="n"/>
      <c r="J161" s="13" t="n"/>
      <c r="K161" s="10" t="n"/>
      <c r="L161" s="11" t="n"/>
      <c r="M161" s="10" t="n"/>
      <c r="N161" s="12" t="n"/>
      <c r="O161" s="17">
        <f>IF(OR(C161="",D161=""),"",C161&amp;" - "&amp;D161)</f>
        <v/>
      </c>
      <c r="P161" s="18">
        <f>IF(E161="","",UPPER(SUBSTITUTE(SUBSTITUTE(E161,"-","")," ","")))</f>
        <v/>
      </c>
      <c r="Q161" s="18">
        <f>IF(P161="","",IF(LEN(P161)&lt;&gt;7,"Revisar",IF(AND(CODE(MID(P161,1,1))&gt;=65,CODE(MID(P161,1,1))&lt;=90,CODE(MID(P161,2,1))&gt;=65,CODE(MID(P161,2,1))&lt;=90,CODE(MID(P161,3,1))&gt;=65,CODE(MID(P161,3,1))&lt;=90,CODE(MID(P161,4,1))&gt;=48,CODE(MID(P161,4,1))&lt;=57,OR(AND(CODE(MID(P161,5,1))&gt;=48,CODE(MID(P161,5,1))&lt;=57,CODE(MID(P161,6,1))&gt;=48,CODE(MID(P161,6,1))&lt;=57,CODE(MID(P161,7,1))&gt;=48,CODE(MID(P161,7,1))&lt;=57),AND(CODE(MID(P161,5,1))&gt;=65,CODE(MID(P161,5,1))&lt;=90,CODE(MID(P161,6,1))&gt;=48,CODE(MID(P161,6,1))&lt;=57,CODE(MID(P161,7,1))&gt;=48,CODE(MID(P161,7,1))&lt;=57))),"Válido","Revisar")))</f>
        <v/>
      </c>
      <c r="R161" s="19">
        <f>IF(OR(P161="",M161=""),"",COUNTIFS($P$4:$P$203,P161,$M$4:$M$203,"Ativo"))</f>
        <v/>
      </c>
      <c r="S161" s="19">
        <f>IF(OR(O161="",M161=""),"",COUNTIFS($O$4:$O$203,O161,$M$4:$M$203,"Ativo"))</f>
        <v/>
      </c>
      <c r="T161" s="18">
        <f>IF(A161="","",IF(K161="","Sem credencial",IF(L161="","Validade ausente",IF(L161&lt;TODAY(),"Vencida",IF(L161&lt;=TODAY()+'Parâmetros'!$B$3,"Vence em breve","Vigente")))))</f>
        <v/>
      </c>
      <c r="U161" s="18">
        <f>IF(COUNTA($A161:$N161)=0,"",IF(OR(A161="",B161="",C161="",D161="",E161="",F161="",G161="",I161="",M161=""),"Incompleto",IF(Q161&lt;&gt;"Válido","Revisar placa",IF(AND(M161="Ativo",R161&gt;1),"Placa ativa duplicada",IF(AND(M161="Ativo",S161&gt;'Parâmetros'!$B$2),"Acima do limite",IF(AND(K161="",L161&lt;&gt;""),"Credencial inconsistente",IF(AND(M161="Ativo",'Parâmetros'!$B$4="Sim",K161=""),"Credencial ausente",IF(AND(K161&lt;&gt;"",L161=""),"Validade ausente",IF(AND(M161="Ativo",L161&lt;&gt;"",L161&lt;TODAY()),"Credencial vencida","OK")))))))))</f>
        <v/>
      </c>
      <c r="V161" s="17">
        <f>IF(U161="","",IF(U161&lt;&gt;"OK","Corrigir: "&amp;U161,IF(AND(M161&lt;&gt;"Inativo",T161="Vencida"),"Revisar credencial",IF(AND(M161&lt;&gt;"Inativo",T161="Vence em breve"),"Revisar validade",IF(M161="Pendente","Concluir cadastro","Nenhuma")))))</f>
        <v/>
      </c>
    </row>
    <row r="162" ht="31" customHeight="1">
      <c r="A162" s="10" t="n"/>
      <c r="B162" s="11" t="n"/>
      <c r="C162" s="10" t="n"/>
      <c r="D162" s="10" t="n"/>
      <c r="E162" s="10" t="n"/>
      <c r="F162" s="12" t="n"/>
      <c r="G162" s="12" t="n"/>
      <c r="H162" s="10" t="n"/>
      <c r="I162" s="10" t="n"/>
      <c r="J162" s="13" t="n"/>
      <c r="K162" s="10" t="n"/>
      <c r="L162" s="11" t="n"/>
      <c r="M162" s="10" t="n"/>
      <c r="N162" s="12" t="n"/>
      <c r="O162" s="14">
        <f>IF(OR(C162="",D162=""),"",C162&amp;" - "&amp;D162)</f>
        <v/>
      </c>
      <c r="P162" s="15">
        <f>IF(E162="","",UPPER(SUBSTITUTE(SUBSTITUTE(E162,"-","")," ","")))</f>
        <v/>
      </c>
      <c r="Q162" s="15">
        <f>IF(P162="","",IF(LEN(P162)&lt;&gt;7,"Revisar",IF(AND(CODE(MID(P162,1,1))&gt;=65,CODE(MID(P162,1,1))&lt;=90,CODE(MID(P162,2,1))&gt;=65,CODE(MID(P162,2,1))&lt;=90,CODE(MID(P162,3,1))&gt;=65,CODE(MID(P162,3,1))&lt;=90,CODE(MID(P162,4,1))&gt;=48,CODE(MID(P162,4,1))&lt;=57,OR(AND(CODE(MID(P162,5,1))&gt;=48,CODE(MID(P162,5,1))&lt;=57,CODE(MID(P162,6,1))&gt;=48,CODE(MID(P162,6,1))&lt;=57,CODE(MID(P162,7,1))&gt;=48,CODE(MID(P162,7,1))&lt;=57),AND(CODE(MID(P162,5,1))&gt;=65,CODE(MID(P162,5,1))&lt;=90,CODE(MID(P162,6,1))&gt;=48,CODE(MID(P162,6,1))&lt;=57,CODE(MID(P162,7,1))&gt;=48,CODE(MID(P162,7,1))&lt;=57))),"Válido","Revisar")))</f>
        <v/>
      </c>
      <c r="R162" s="16">
        <f>IF(OR(P162="",M162=""),"",COUNTIFS($P$4:$P$203,P162,$M$4:$M$203,"Ativo"))</f>
        <v/>
      </c>
      <c r="S162" s="16">
        <f>IF(OR(O162="",M162=""),"",COUNTIFS($O$4:$O$203,O162,$M$4:$M$203,"Ativo"))</f>
        <v/>
      </c>
      <c r="T162" s="15">
        <f>IF(A162="","",IF(K162="","Sem credencial",IF(L162="","Validade ausente",IF(L162&lt;TODAY(),"Vencida",IF(L162&lt;=TODAY()+'Parâmetros'!$B$3,"Vence em breve","Vigente")))))</f>
        <v/>
      </c>
      <c r="U162" s="15">
        <f>IF(COUNTA($A162:$N162)=0,"",IF(OR(A162="",B162="",C162="",D162="",E162="",F162="",G162="",I162="",M162=""),"Incompleto",IF(Q162&lt;&gt;"Válido","Revisar placa",IF(AND(M162="Ativo",R162&gt;1),"Placa ativa duplicada",IF(AND(M162="Ativo",S162&gt;'Parâmetros'!$B$2),"Acima do limite",IF(AND(K162="",L162&lt;&gt;""),"Credencial inconsistente",IF(AND(M162="Ativo",'Parâmetros'!$B$4="Sim",K162=""),"Credencial ausente",IF(AND(K162&lt;&gt;"",L162=""),"Validade ausente",IF(AND(M162="Ativo",L162&lt;&gt;"",L162&lt;TODAY()),"Credencial vencida","OK")))))))))</f>
        <v/>
      </c>
      <c r="V162" s="14">
        <f>IF(U162="","",IF(U162&lt;&gt;"OK","Corrigir: "&amp;U162,IF(AND(M162&lt;&gt;"Inativo",T162="Vencida"),"Revisar credencial",IF(AND(M162&lt;&gt;"Inativo",T162="Vence em breve"),"Revisar validade",IF(M162="Pendente","Concluir cadastro","Nenhuma")))))</f>
        <v/>
      </c>
    </row>
    <row r="163" ht="31" customHeight="1">
      <c r="A163" s="10" t="n"/>
      <c r="B163" s="11" t="n"/>
      <c r="C163" s="10" t="n"/>
      <c r="D163" s="10" t="n"/>
      <c r="E163" s="10" t="n"/>
      <c r="F163" s="12" t="n"/>
      <c r="G163" s="12" t="n"/>
      <c r="H163" s="10" t="n"/>
      <c r="I163" s="10" t="n"/>
      <c r="J163" s="13" t="n"/>
      <c r="K163" s="10" t="n"/>
      <c r="L163" s="11" t="n"/>
      <c r="M163" s="10" t="n"/>
      <c r="N163" s="12" t="n"/>
      <c r="O163" s="17">
        <f>IF(OR(C163="",D163=""),"",C163&amp;" - "&amp;D163)</f>
        <v/>
      </c>
      <c r="P163" s="18">
        <f>IF(E163="","",UPPER(SUBSTITUTE(SUBSTITUTE(E163,"-","")," ","")))</f>
        <v/>
      </c>
      <c r="Q163" s="18">
        <f>IF(P163="","",IF(LEN(P163)&lt;&gt;7,"Revisar",IF(AND(CODE(MID(P163,1,1))&gt;=65,CODE(MID(P163,1,1))&lt;=90,CODE(MID(P163,2,1))&gt;=65,CODE(MID(P163,2,1))&lt;=90,CODE(MID(P163,3,1))&gt;=65,CODE(MID(P163,3,1))&lt;=90,CODE(MID(P163,4,1))&gt;=48,CODE(MID(P163,4,1))&lt;=57,OR(AND(CODE(MID(P163,5,1))&gt;=48,CODE(MID(P163,5,1))&lt;=57,CODE(MID(P163,6,1))&gt;=48,CODE(MID(P163,6,1))&lt;=57,CODE(MID(P163,7,1))&gt;=48,CODE(MID(P163,7,1))&lt;=57),AND(CODE(MID(P163,5,1))&gt;=65,CODE(MID(P163,5,1))&lt;=90,CODE(MID(P163,6,1))&gt;=48,CODE(MID(P163,6,1))&lt;=57,CODE(MID(P163,7,1))&gt;=48,CODE(MID(P163,7,1))&lt;=57))),"Válido","Revisar")))</f>
        <v/>
      </c>
      <c r="R163" s="19">
        <f>IF(OR(P163="",M163=""),"",COUNTIFS($P$4:$P$203,P163,$M$4:$M$203,"Ativo"))</f>
        <v/>
      </c>
      <c r="S163" s="19">
        <f>IF(OR(O163="",M163=""),"",COUNTIFS($O$4:$O$203,O163,$M$4:$M$203,"Ativo"))</f>
        <v/>
      </c>
      <c r="T163" s="18">
        <f>IF(A163="","",IF(K163="","Sem credencial",IF(L163="","Validade ausente",IF(L163&lt;TODAY(),"Vencida",IF(L163&lt;=TODAY()+'Parâmetros'!$B$3,"Vence em breve","Vigente")))))</f>
        <v/>
      </c>
      <c r="U163" s="18">
        <f>IF(COUNTA($A163:$N163)=0,"",IF(OR(A163="",B163="",C163="",D163="",E163="",F163="",G163="",I163="",M163=""),"Incompleto",IF(Q163&lt;&gt;"Válido","Revisar placa",IF(AND(M163="Ativo",R163&gt;1),"Placa ativa duplicada",IF(AND(M163="Ativo",S163&gt;'Parâmetros'!$B$2),"Acima do limite",IF(AND(K163="",L163&lt;&gt;""),"Credencial inconsistente",IF(AND(M163="Ativo",'Parâmetros'!$B$4="Sim",K163=""),"Credencial ausente",IF(AND(K163&lt;&gt;"",L163=""),"Validade ausente",IF(AND(M163="Ativo",L163&lt;&gt;"",L163&lt;TODAY()),"Credencial vencida","OK")))))))))</f>
        <v/>
      </c>
      <c r="V163" s="17">
        <f>IF(U163="","",IF(U163&lt;&gt;"OK","Corrigir: "&amp;U163,IF(AND(M163&lt;&gt;"Inativo",T163="Vencida"),"Revisar credencial",IF(AND(M163&lt;&gt;"Inativo",T163="Vence em breve"),"Revisar validade",IF(M163="Pendente","Concluir cadastro","Nenhuma")))))</f>
        <v/>
      </c>
    </row>
    <row r="164" ht="31" customHeight="1">
      <c r="A164" s="10" t="n"/>
      <c r="B164" s="11" t="n"/>
      <c r="C164" s="10" t="n"/>
      <c r="D164" s="10" t="n"/>
      <c r="E164" s="10" t="n"/>
      <c r="F164" s="12" t="n"/>
      <c r="G164" s="12" t="n"/>
      <c r="H164" s="10" t="n"/>
      <c r="I164" s="10" t="n"/>
      <c r="J164" s="13" t="n"/>
      <c r="K164" s="10" t="n"/>
      <c r="L164" s="11" t="n"/>
      <c r="M164" s="10" t="n"/>
      <c r="N164" s="12" t="n"/>
      <c r="O164" s="14">
        <f>IF(OR(C164="",D164=""),"",C164&amp;" - "&amp;D164)</f>
        <v/>
      </c>
      <c r="P164" s="15">
        <f>IF(E164="","",UPPER(SUBSTITUTE(SUBSTITUTE(E164,"-","")," ","")))</f>
        <v/>
      </c>
      <c r="Q164" s="15">
        <f>IF(P164="","",IF(LEN(P164)&lt;&gt;7,"Revisar",IF(AND(CODE(MID(P164,1,1))&gt;=65,CODE(MID(P164,1,1))&lt;=90,CODE(MID(P164,2,1))&gt;=65,CODE(MID(P164,2,1))&lt;=90,CODE(MID(P164,3,1))&gt;=65,CODE(MID(P164,3,1))&lt;=90,CODE(MID(P164,4,1))&gt;=48,CODE(MID(P164,4,1))&lt;=57,OR(AND(CODE(MID(P164,5,1))&gt;=48,CODE(MID(P164,5,1))&lt;=57,CODE(MID(P164,6,1))&gt;=48,CODE(MID(P164,6,1))&lt;=57,CODE(MID(P164,7,1))&gt;=48,CODE(MID(P164,7,1))&lt;=57),AND(CODE(MID(P164,5,1))&gt;=65,CODE(MID(P164,5,1))&lt;=90,CODE(MID(P164,6,1))&gt;=48,CODE(MID(P164,6,1))&lt;=57,CODE(MID(P164,7,1))&gt;=48,CODE(MID(P164,7,1))&lt;=57))),"Válido","Revisar")))</f>
        <v/>
      </c>
      <c r="R164" s="16">
        <f>IF(OR(P164="",M164=""),"",COUNTIFS($P$4:$P$203,P164,$M$4:$M$203,"Ativo"))</f>
        <v/>
      </c>
      <c r="S164" s="16">
        <f>IF(OR(O164="",M164=""),"",COUNTIFS($O$4:$O$203,O164,$M$4:$M$203,"Ativo"))</f>
        <v/>
      </c>
      <c r="T164" s="15">
        <f>IF(A164="","",IF(K164="","Sem credencial",IF(L164="","Validade ausente",IF(L164&lt;TODAY(),"Vencida",IF(L164&lt;=TODAY()+'Parâmetros'!$B$3,"Vence em breve","Vigente")))))</f>
        <v/>
      </c>
      <c r="U164" s="15">
        <f>IF(COUNTA($A164:$N164)=0,"",IF(OR(A164="",B164="",C164="",D164="",E164="",F164="",G164="",I164="",M164=""),"Incompleto",IF(Q164&lt;&gt;"Válido","Revisar placa",IF(AND(M164="Ativo",R164&gt;1),"Placa ativa duplicada",IF(AND(M164="Ativo",S164&gt;'Parâmetros'!$B$2),"Acima do limite",IF(AND(K164="",L164&lt;&gt;""),"Credencial inconsistente",IF(AND(M164="Ativo",'Parâmetros'!$B$4="Sim",K164=""),"Credencial ausente",IF(AND(K164&lt;&gt;"",L164=""),"Validade ausente",IF(AND(M164="Ativo",L164&lt;&gt;"",L164&lt;TODAY()),"Credencial vencida","OK")))))))))</f>
        <v/>
      </c>
      <c r="V164" s="14">
        <f>IF(U164="","",IF(U164&lt;&gt;"OK","Corrigir: "&amp;U164,IF(AND(M164&lt;&gt;"Inativo",T164="Vencida"),"Revisar credencial",IF(AND(M164&lt;&gt;"Inativo",T164="Vence em breve"),"Revisar validade",IF(M164="Pendente","Concluir cadastro","Nenhuma")))))</f>
        <v/>
      </c>
    </row>
    <row r="165" ht="31" customHeight="1">
      <c r="A165" s="10" t="n"/>
      <c r="B165" s="11" t="n"/>
      <c r="C165" s="10" t="n"/>
      <c r="D165" s="10" t="n"/>
      <c r="E165" s="10" t="n"/>
      <c r="F165" s="12" t="n"/>
      <c r="G165" s="12" t="n"/>
      <c r="H165" s="10" t="n"/>
      <c r="I165" s="10" t="n"/>
      <c r="J165" s="13" t="n"/>
      <c r="K165" s="10" t="n"/>
      <c r="L165" s="11" t="n"/>
      <c r="M165" s="10" t="n"/>
      <c r="N165" s="12" t="n"/>
      <c r="O165" s="17">
        <f>IF(OR(C165="",D165=""),"",C165&amp;" - "&amp;D165)</f>
        <v/>
      </c>
      <c r="P165" s="18">
        <f>IF(E165="","",UPPER(SUBSTITUTE(SUBSTITUTE(E165,"-","")," ","")))</f>
        <v/>
      </c>
      <c r="Q165" s="18">
        <f>IF(P165="","",IF(LEN(P165)&lt;&gt;7,"Revisar",IF(AND(CODE(MID(P165,1,1))&gt;=65,CODE(MID(P165,1,1))&lt;=90,CODE(MID(P165,2,1))&gt;=65,CODE(MID(P165,2,1))&lt;=90,CODE(MID(P165,3,1))&gt;=65,CODE(MID(P165,3,1))&lt;=90,CODE(MID(P165,4,1))&gt;=48,CODE(MID(P165,4,1))&lt;=57,OR(AND(CODE(MID(P165,5,1))&gt;=48,CODE(MID(P165,5,1))&lt;=57,CODE(MID(P165,6,1))&gt;=48,CODE(MID(P165,6,1))&lt;=57,CODE(MID(P165,7,1))&gt;=48,CODE(MID(P165,7,1))&lt;=57),AND(CODE(MID(P165,5,1))&gt;=65,CODE(MID(P165,5,1))&lt;=90,CODE(MID(P165,6,1))&gt;=48,CODE(MID(P165,6,1))&lt;=57,CODE(MID(P165,7,1))&gt;=48,CODE(MID(P165,7,1))&lt;=57))),"Válido","Revisar")))</f>
        <v/>
      </c>
      <c r="R165" s="19">
        <f>IF(OR(P165="",M165=""),"",COUNTIFS($P$4:$P$203,P165,$M$4:$M$203,"Ativo"))</f>
        <v/>
      </c>
      <c r="S165" s="19">
        <f>IF(OR(O165="",M165=""),"",COUNTIFS($O$4:$O$203,O165,$M$4:$M$203,"Ativo"))</f>
        <v/>
      </c>
      <c r="T165" s="18">
        <f>IF(A165="","",IF(K165="","Sem credencial",IF(L165="","Validade ausente",IF(L165&lt;TODAY(),"Vencida",IF(L165&lt;=TODAY()+'Parâmetros'!$B$3,"Vence em breve","Vigente")))))</f>
        <v/>
      </c>
      <c r="U165" s="18">
        <f>IF(COUNTA($A165:$N165)=0,"",IF(OR(A165="",B165="",C165="",D165="",E165="",F165="",G165="",I165="",M165=""),"Incompleto",IF(Q165&lt;&gt;"Válido","Revisar placa",IF(AND(M165="Ativo",R165&gt;1),"Placa ativa duplicada",IF(AND(M165="Ativo",S165&gt;'Parâmetros'!$B$2),"Acima do limite",IF(AND(K165="",L165&lt;&gt;""),"Credencial inconsistente",IF(AND(M165="Ativo",'Parâmetros'!$B$4="Sim",K165=""),"Credencial ausente",IF(AND(K165&lt;&gt;"",L165=""),"Validade ausente",IF(AND(M165="Ativo",L165&lt;&gt;"",L165&lt;TODAY()),"Credencial vencida","OK")))))))))</f>
        <v/>
      </c>
      <c r="V165" s="17">
        <f>IF(U165="","",IF(U165&lt;&gt;"OK","Corrigir: "&amp;U165,IF(AND(M165&lt;&gt;"Inativo",T165="Vencida"),"Revisar credencial",IF(AND(M165&lt;&gt;"Inativo",T165="Vence em breve"),"Revisar validade",IF(M165="Pendente","Concluir cadastro","Nenhuma")))))</f>
        <v/>
      </c>
    </row>
    <row r="166" ht="31" customHeight="1">
      <c r="A166" s="10" t="n"/>
      <c r="B166" s="11" t="n"/>
      <c r="C166" s="10" t="n"/>
      <c r="D166" s="10" t="n"/>
      <c r="E166" s="10" t="n"/>
      <c r="F166" s="12" t="n"/>
      <c r="G166" s="12" t="n"/>
      <c r="H166" s="10" t="n"/>
      <c r="I166" s="10" t="n"/>
      <c r="J166" s="13" t="n"/>
      <c r="K166" s="10" t="n"/>
      <c r="L166" s="11" t="n"/>
      <c r="M166" s="10" t="n"/>
      <c r="N166" s="12" t="n"/>
      <c r="O166" s="14">
        <f>IF(OR(C166="",D166=""),"",C166&amp;" - "&amp;D166)</f>
        <v/>
      </c>
      <c r="P166" s="15">
        <f>IF(E166="","",UPPER(SUBSTITUTE(SUBSTITUTE(E166,"-","")," ","")))</f>
        <v/>
      </c>
      <c r="Q166" s="15">
        <f>IF(P166="","",IF(LEN(P166)&lt;&gt;7,"Revisar",IF(AND(CODE(MID(P166,1,1))&gt;=65,CODE(MID(P166,1,1))&lt;=90,CODE(MID(P166,2,1))&gt;=65,CODE(MID(P166,2,1))&lt;=90,CODE(MID(P166,3,1))&gt;=65,CODE(MID(P166,3,1))&lt;=90,CODE(MID(P166,4,1))&gt;=48,CODE(MID(P166,4,1))&lt;=57,OR(AND(CODE(MID(P166,5,1))&gt;=48,CODE(MID(P166,5,1))&lt;=57,CODE(MID(P166,6,1))&gt;=48,CODE(MID(P166,6,1))&lt;=57,CODE(MID(P166,7,1))&gt;=48,CODE(MID(P166,7,1))&lt;=57),AND(CODE(MID(P166,5,1))&gt;=65,CODE(MID(P166,5,1))&lt;=90,CODE(MID(P166,6,1))&gt;=48,CODE(MID(P166,6,1))&lt;=57,CODE(MID(P166,7,1))&gt;=48,CODE(MID(P166,7,1))&lt;=57))),"Válido","Revisar")))</f>
        <v/>
      </c>
      <c r="R166" s="16">
        <f>IF(OR(P166="",M166=""),"",COUNTIFS($P$4:$P$203,P166,$M$4:$M$203,"Ativo"))</f>
        <v/>
      </c>
      <c r="S166" s="16">
        <f>IF(OR(O166="",M166=""),"",COUNTIFS($O$4:$O$203,O166,$M$4:$M$203,"Ativo"))</f>
        <v/>
      </c>
      <c r="T166" s="15">
        <f>IF(A166="","",IF(K166="","Sem credencial",IF(L166="","Validade ausente",IF(L166&lt;TODAY(),"Vencida",IF(L166&lt;=TODAY()+'Parâmetros'!$B$3,"Vence em breve","Vigente")))))</f>
        <v/>
      </c>
      <c r="U166" s="15">
        <f>IF(COUNTA($A166:$N166)=0,"",IF(OR(A166="",B166="",C166="",D166="",E166="",F166="",G166="",I166="",M166=""),"Incompleto",IF(Q166&lt;&gt;"Válido","Revisar placa",IF(AND(M166="Ativo",R166&gt;1),"Placa ativa duplicada",IF(AND(M166="Ativo",S166&gt;'Parâmetros'!$B$2),"Acima do limite",IF(AND(K166="",L166&lt;&gt;""),"Credencial inconsistente",IF(AND(M166="Ativo",'Parâmetros'!$B$4="Sim",K166=""),"Credencial ausente",IF(AND(K166&lt;&gt;"",L166=""),"Validade ausente",IF(AND(M166="Ativo",L166&lt;&gt;"",L166&lt;TODAY()),"Credencial vencida","OK")))))))))</f>
        <v/>
      </c>
      <c r="V166" s="14">
        <f>IF(U166="","",IF(U166&lt;&gt;"OK","Corrigir: "&amp;U166,IF(AND(M166&lt;&gt;"Inativo",T166="Vencida"),"Revisar credencial",IF(AND(M166&lt;&gt;"Inativo",T166="Vence em breve"),"Revisar validade",IF(M166="Pendente","Concluir cadastro","Nenhuma")))))</f>
        <v/>
      </c>
    </row>
    <row r="167" ht="31" customHeight="1">
      <c r="A167" s="10" t="n"/>
      <c r="B167" s="11" t="n"/>
      <c r="C167" s="10" t="n"/>
      <c r="D167" s="10" t="n"/>
      <c r="E167" s="10" t="n"/>
      <c r="F167" s="12" t="n"/>
      <c r="G167" s="12" t="n"/>
      <c r="H167" s="10" t="n"/>
      <c r="I167" s="10" t="n"/>
      <c r="J167" s="13" t="n"/>
      <c r="K167" s="10" t="n"/>
      <c r="L167" s="11" t="n"/>
      <c r="M167" s="10" t="n"/>
      <c r="N167" s="12" t="n"/>
      <c r="O167" s="17">
        <f>IF(OR(C167="",D167=""),"",C167&amp;" - "&amp;D167)</f>
        <v/>
      </c>
      <c r="P167" s="18">
        <f>IF(E167="","",UPPER(SUBSTITUTE(SUBSTITUTE(E167,"-","")," ","")))</f>
        <v/>
      </c>
      <c r="Q167" s="18">
        <f>IF(P167="","",IF(LEN(P167)&lt;&gt;7,"Revisar",IF(AND(CODE(MID(P167,1,1))&gt;=65,CODE(MID(P167,1,1))&lt;=90,CODE(MID(P167,2,1))&gt;=65,CODE(MID(P167,2,1))&lt;=90,CODE(MID(P167,3,1))&gt;=65,CODE(MID(P167,3,1))&lt;=90,CODE(MID(P167,4,1))&gt;=48,CODE(MID(P167,4,1))&lt;=57,OR(AND(CODE(MID(P167,5,1))&gt;=48,CODE(MID(P167,5,1))&lt;=57,CODE(MID(P167,6,1))&gt;=48,CODE(MID(P167,6,1))&lt;=57,CODE(MID(P167,7,1))&gt;=48,CODE(MID(P167,7,1))&lt;=57),AND(CODE(MID(P167,5,1))&gt;=65,CODE(MID(P167,5,1))&lt;=90,CODE(MID(P167,6,1))&gt;=48,CODE(MID(P167,6,1))&lt;=57,CODE(MID(P167,7,1))&gt;=48,CODE(MID(P167,7,1))&lt;=57))),"Válido","Revisar")))</f>
        <v/>
      </c>
      <c r="R167" s="19">
        <f>IF(OR(P167="",M167=""),"",COUNTIFS($P$4:$P$203,P167,$M$4:$M$203,"Ativo"))</f>
        <v/>
      </c>
      <c r="S167" s="19">
        <f>IF(OR(O167="",M167=""),"",COUNTIFS($O$4:$O$203,O167,$M$4:$M$203,"Ativo"))</f>
        <v/>
      </c>
      <c r="T167" s="18">
        <f>IF(A167="","",IF(K167="","Sem credencial",IF(L167="","Validade ausente",IF(L167&lt;TODAY(),"Vencida",IF(L167&lt;=TODAY()+'Parâmetros'!$B$3,"Vence em breve","Vigente")))))</f>
        <v/>
      </c>
      <c r="U167" s="18">
        <f>IF(COUNTA($A167:$N167)=0,"",IF(OR(A167="",B167="",C167="",D167="",E167="",F167="",G167="",I167="",M167=""),"Incompleto",IF(Q167&lt;&gt;"Válido","Revisar placa",IF(AND(M167="Ativo",R167&gt;1),"Placa ativa duplicada",IF(AND(M167="Ativo",S167&gt;'Parâmetros'!$B$2),"Acima do limite",IF(AND(K167="",L167&lt;&gt;""),"Credencial inconsistente",IF(AND(M167="Ativo",'Parâmetros'!$B$4="Sim",K167=""),"Credencial ausente",IF(AND(K167&lt;&gt;"",L167=""),"Validade ausente",IF(AND(M167="Ativo",L167&lt;&gt;"",L167&lt;TODAY()),"Credencial vencida","OK")))))))))</f>
        <v/>
      </c>
      <c r="V167" s="17">
        <f>IF(U167="","",IF(U167&lt;&gt;"OK","Corrigir: "&amp;U167,IF(AND(M167&lt;&gt;"Inativo",T167="Vencida"),"Revisar credencial",IF(AND(M167&lt;&gt;"Inativo",T167="Vence em breve"),"Revisar validade",IF(M167="Pendente","Concluir cadastro","Nenhuma")))))</f>
        <v/>
      </c>
    </row>
    <row r="168" ht="31" customHeight="1">
      <c r="A168" s="10" t="n"/>
      <c r="B168" s="11" t="n"/>
      <c r="C168" s="10" t="n"/>
      <c r="D168" s="10" t="n"/>
      <c r="E168" s="10" t="n"/>
      <c r="F168" s="12" t="n"/>
      <c r="G168" s="12" t="n"/>
      <c r="H168" s="10" t="n"/>
      <c r="I168" s="10" t="n"/>
      <c r="J168" s="13" t="n"/>
      <c r="K168" s="10" t="n"/>
      <c r="L168" s="11" t="n"/>
      <c r="M168" s="10" t="n"/>
      <c r="N168" s="12" t="n"/>
      <c r="O168" s="14">
        <f>IF(OR(C168="",D168=""),"",C168&amp;" - "&amp;D168)</f>
        <v/>
      </c>
      <c r="P168" s="15">
        <f>IF(E168="","",UPPER(SUBSTITUTE(SUBSTITUTE(E168,"-","")," ","")))</f>
        <v/>
      </c>
      <c r="Q168" s="15">
        <f>IF(P168="","",IF(LEN(P168)&lt;&gt;7,"Revisar",IF(AND(CODE(MID(P168,1,1))&gt;=65,CODE(MID(P168,1,1))&lt;=90,CODE(MID(P168,2,1))&gt;=65,CODE(MID(P168,2,1))&lt;=90,CODE(MID(P168,3,1))&gt;=65,CODE(MID(P168,3,1))&lt;=90,CODE(MID(P168,4,1))&gt;=48,CODE(MID(P168,4,1))&lt;=57,OR(AND(CODE(MID(P168,5,1))&gt;=48,CODE(MID(P168,5,1))&lt;=57,CODE(MID(P168,6,1))&gt;=48,CODE(MID(P168,6,1))&lt;=57,CODE(MID(P168,7,1))&gt;=48,CODE(MID(P168,7,1))&lt;=57),AND(CODE(MID(P168,5,1))&gt;=65,CODE(MID(P168,5,1))&lt;=90,CODE(MID(P168,6,1))&gt;=48,CODE(MID(P168,6,1))&lt;=57,CODE(MID(P168,7,1))&gt;=48,CODE(MID(P168,7,1))&lt;=57))),"Válido","Revisar")))</f>
        <v/>
      </c>
      <c r="R168" s="16">
        <f>IF(OR(P168="",M168=""),"",COUNTIFS($P$4:$P$203,P168,$M$4:$M$203,"Ativo"))</f>
        <v/>
      </c>
      <c r="S168" s="16">
        <f>IF(OR(O168="",M168=""),"",COUNTIFS($O$4:$O$203,O168,$M$4:$M$203,"Ativo"))</f>
        <v/>
      </c>
      <c r="T168" s="15">
        <f>IF(A168="","",IF(K168="","Sem credencial",IF(L168="","Validade ausente",IF(L168&lt;TODAY(),"Vencida",IF(L168&lt;=TODAY()+'Parâmetros'!$B$3,"Vence em breve","Vigente")))))</f>
        <v/>
      </c>
      <c r="U168" s="15">
        <f>IF(COUNTA($A168:$N168)=0,"",IF(OR(A168="",B168="",C168="",D168="",E168="",F168="",G168="",I168="",M168=""),"Incompleto",IF(Q168&lt;&gt;"Válido","Revisar placa",IF(AND(M168="Ativo",R168&gt;1),"Placa ativa duplicada",IF(AND(M168="Ativo",S168&gt;'Parâmetros'!$B$2),"Acima do limite",IF(AND(K168="",L168&lt;&gt;""),"Credencial inconsistente",IF(AND(M168="Ativo",'Parâmetros'!$B$4="Sim",K168=""),"Credencial ausente",IF(AND(K168&lt;&gt;"",L168=""),"Validade ausente",IF(AND(M168="Ativo",L168&lt;&gt;"",L168&lt;TODAY()),"Credencial vencida","OK")))))))))</f>
        <v/>
      </c>
      <c r="V168" s="14">
        <f>IF(U168="","",IF(U168&lt;&gt;"OK","Corrigir: "&amp;U168,IF(AND(M168&lt;&gt;"Inativo",T168="Vencida"),"Revisar credencial",IF(AND(M168&lt;&gt;"Inativo",T168="Vence em breve"),"Revisar validade",IF(M168="Pendente","Concluir cadastro","Nenhuma")))))</f>
        <v/>
      </c>
    </row>
    <row r="169" ht="31" customHeight="1">
      <c r="A169" s="10" t="n"/>
      <c r="B169" s="11" t="n"/>
      <c r="C169" s="10" t="n"/>
      <c r="D169" s="10" t="n"/>
      <c r="E169" s="10" t="n"/>
      <c r="F169" s="12" t="n"/>
      <c r="G169" s="12" t="n"/>
      <c r="H169" s="10" t="n"/>
      <c r="I169" s="10" t="n"/>
      <c r="J169" s="13" t="n"/>
      <c r="K169" s="10" t="n"/>
      <c r="L169" s="11" t="n"/>
      <c r="M169" s="10" t="n"/>
      <c r="N169" s="12" t="n"/>
      <c r="O169" s="17">
        <f>IF(OR(C169="",D169=""),"",C169&amp;" - "&amp;D169)</f>
        <v/>
      </c>
      <c r="P169" s="18">
        <f>IF(E169="","",UPPER(SUBSTITUTE(SUBSTITUTE(E169,"-","")," ","")))</f>
        <v/>
      </c>
      <c r="Q169" s="18">
        <f>IF(P169="","",IF(LEN(P169)&lt;&gt;7,"Revisar",IF(AND(CODE(MID(P169,1,1))&gt;=65,CODE(MID(P169,1,1))&lt;=90,CODE(MID(P169,2,1))&gt;=65,CODE(MID(P169,2,1))&lt;=90,CODE(MID(P169,3,1))&gt;=65,CODE(MID(P169,3,1))&lt;=90,CODE(MID(P169,4,1))&gt;=48,CODE(MID(P169,4,1))&lt;=57,OR(AND(CODE(MID(P169,5,1))&gt;=48,CODE(MID(P169,5,1))&lt;=57,CODE(MID(P169,6,1))&gt;=48,CODE(MID(P169,6,1))&lt;=57,CODE(MID(P169,7,1))&gt;=48,CODE(MID(P169,7,1))&lt;=57),AND(CODE(MID(P169,5,1))&gt;=65,CODE(MID(P169,5,1))&lt;=90,CODE(MID(P169,6,1))&gt;=48,CODE(MID(P169,6,1))&lt;=57,CODE(MID(P169,7,1))&gt;=48,CODE(MID(P169,7,1))&lt;=57))),"Válido","Revisar")))</f>
        <v/>
      </c>
      <c r="R169" s="19">
        <f>IF(OR(P169="",M169=""),"",COUNTIFS($P$4:$P$203,P169,$M$4:$M$203,"Ativo"))</f>
        <v/>
      </c>
      <c r="S169" s="19">
        <f>IF(OR(O169="",M169=""),"",COUNTIFS($O$4:$O$203,O169,$M$4:$M$203,"Ativo"))</f>
        <v/>
      </c>
      <c r="T169" s="18">
        <f>IF(A169="","",IF(K169="","Sem credencial",IF(L169="","Validade ausente",IF(L169&lt;TODAY(),"Vencida",IF(L169&lt;=TODAY()+'Parâmetros'!$B$3,"Vence em breve","Vigente")))))</f>
        <v/>
      </c>
      <c r="U169" s="18">
        <f>IF(COUNTA($A169:$N169)=0,"",IF(OR(A169="",B169="",C169="",D169="",E169="",F169="",G169="",I169="",M169=""),"Incompleto",IF(Q169&lt;&gt;"Válido","Revisar placa",IF(AND(M169="Ativo",R169&gt;1),"Placa ativa duplicada",IF(AND(M169="Ativo",S169&gt;'Parâmetros'!$B$2),"Acima do limite",IF(AND(K169="",L169&lt;&gt;""),"Credencial inconsistente",IF(AND(M169="Ativo",'Parâmetros'!$B$4="Sim",K169=""),"Credencial ausente",IF(AND(K169&lt;&gt;"",L169=""),"Validade ausente",IF(AND(M169="Ativo",L169&lt;&gt;"",L169&lt;TODAY()),"Credencial vencida","OK")))))))))</f>
        <v/>
      </c>
      <c r="V169" s="17">
        <f>IF(U169="","",IF(U169&lt;&gt;"OK","Corrigir: "&amp;U169,IF(AND(M169&lt;&gt;"Inativo",T169="Vencida"),"Revisar credencial",IF(AND(M169&lt;&gt;"Inativo",T169="Vence em breve"),"Revisar validade",IF(M169="Pendente","Concluir cadastro","Nenhuma")))))</f>
        <v/>
      </c>
    </row>
    <row r="170" ht="31" customHeight="1">
      <c r="A170" s="10" t="n"/>
      <c r="B170" s="11" t="n"/>
      <c r="C170" s="10" t="n"/>
      <c r="D170" s="10" t="n"/>
      <c r="E170" s="10" t="n"/>
      <c r="F170" s="12" t="n"/>
      <c r="G170" s="12" t="n"/>
      <c r="H170" s="10" t="n"/>
      <c r="I170" s="10" t="n"/>
      <c r="J170" s="13" t="n"/>
      <c r="K170" s="10" t="n"/>
      <c r="L170" s="11" t="n"/>
      <c r="M170" s="10" t="n"/>
      <c r="N170" s="12" t="n"/>
      <c r="O170" s="14">
        <f>IF(OR(C170="",D170=""),"",C170&amp;" - "&amp;D170)</f>
        <v/>
      </c>
      <c r="P170" s="15">
        <f>IF(E170="","",UPPER(SUBSTITUTE(SUBSTITUTE(E170,"-","")," ","")))</f>
        <v/>
      </c>
      <c r="Q170" s="15">
        <f>IF(P170="","",IF(LEN(P170)&lt;&gt;7,"Revisar",IF(AND(CODE(MID(P170,1,1))&gt;=65,CODE(MID(P170,1,1))&lt;=90,CODE(MID(P170,2,1))&gt;=65,CODE(MID(P170,2,1))&lt;=90,CODE(MID(P170,3,1))&gt;=65,CODE(MID(P170,3,1))&lt;=90,CODE(MID(P170,4,1))&gt;=48,CODE(MID(P170,4,1))&lt;=57,OR(AND(CODE(MID(P170,5,1))&gt;=48,CODE(MID(P170,5,1))&lt;=57,CODE(MID(P170,6,1))&gt;=48,CODE(MID(P170,6,1))&lt;=57,CODE(MID(P170,7,1))&gt;=48,CODE(MID(P170,7,1))&lt;=57),AND(CODE(MID(P170,5,1))&gt;=65,CODE(MID(P170,5,1))&lt;=90,CODE(MID(P170,6,1))&gt;=48,CODE(MID(P170,6,1))&lt;=57,CODE(MID(P170,7,1))&gt;=48,CODE(MID(P170,7,1))&lt;=57))),"Válido","Revisar")))</f>
        <v/>
      </c>
      <c r="R170" s="16">
        <f>IF(OR(P170="",M170=""),"",COUNTIFS($P$4:$P$203,P170,$M$4:$M$203,"Ativo"))</f>
        <v/>
      </c>
      <c r="S170" s="16">
        <f>IF(OR(O170="",M170=""),"",COUNTIFS($O$4:$O$203,O170,$M$4:$M$203,"Ativo"))</f>
        <v/>
      </c>
      <c r="T170" s="15">
        <f>IF(A170="","",IF(K170="","Sem credencial",IF(L170="","Validade ausente",IF(L170&lt;TODAY(),"Vencida",IF(L170&lt;=TODAY()+'Parâmetros'!$B$3,"Vence em breve","Vigente")))))</f>
        <v/>
      </c>
      <c r="U170" s="15">
        <f>IF(COUNTA($A170:$N170)=0,"",IF(OR(A170="",B170="",C170="",D170="",E170="",F170="",G170="",I170="",M170=""),"Incompleto",IF(Q170&lt;&gt;"Válido","Revisar placa",IF(AND(M170="Ativo",R170&gt;1),"Placa ativa duplicada",IF(AND(M170="Ativo",S170&gt;'Parâmetros'!$B$2),"Acima do limite",IF(AND(K170="",L170&lt;&gt;""),"Credencial inconsistente",IF(AND(M170="Ativo",'Parâmetros'!$B$4="Sim",K170=""),"Credencial ausente",IF(AND(K170&lt;&gt;"",L170=""),"Validade ausente",IF(AND(M170="Ativo",L170&lt;&gt;"",L170&lt;TODAY()),"Credencial vencida","OK")))))))))</f>
        <v/>
      </c>
      <c r="V170" s="14">
        <f>IF(U170="","",IF(U170&lt;&gt;"OK","Corrigir: "&amp;U170,IF(AND(M170&lt;&gt;"Inativo",T170="Vencida"),"Revisar credencial",IF(AND(M170&lt;&gt;"Inativo",T170="Vence em breve"),"Revisar validade",IF(M170="Pendente","Concluir cadastro","Nenhuma")))))</f>
        <v/>
      </c>
    </row>
    <row r="171" ht="31" customHeight="1">
      <c r="A171" s="10" t="n"/>
      <c r="B171" s="11" t="n"/>
      <c r="C171" s="10" t="n"/>
      <c r="D171" s="10" t="n"/>
      <c r="E171" s="10" t="n"/>
      <c r="F171" s="12" t="n"/>
      <c r="G171" s="12" t="n"/>
      <c r="H171" s="10" t="n"/>
      <c r="I171" s="10" t="n"/>
      <c r="J171" s="13" t="n"/>
      <c r="K171" s="10" t="n"/>
      <c r="L171" s="11" t="n"/>
      <c r="M171" s="10" t="n"/>
      <c r="N171" s="12" t="n"/>
      <c r="O171" s="17">
        <f>IF(OR(C171="",D171=""),"",C171&amp;" - "&amp;D171)</f>
        <v/>
      </c>
      <c r="P171" s="18">
        <f>IF(E171="","",UPPER(SUBSTITUTE(SUBSTITUTE(E171,"-","")," ","")))</f>
        <v/>
      </c>
      <c r="Q171" s="18">
        <f>IF(P171="","",IF(LEN(P171)&lt;&gt;7,"Revisar",IF(AND(CODE(MID(P171,1,1))&gt;=65,CODE(MID(P171,1,1))&lt;=90,CODE(MID(P171,2,1))&gt;=65,CODE(MID(P171,2,1))&lt;=90,CODE(MID(P171,3,1))&gt;=65,CODE(MID(P171,3,1))&lt;=90,CODE(MID(P171,4,1))&gt;=48,CODE(MID(P171,4,1))&lt;=57,OR(AND(CODE(MID(P171,5,1))&gt;=48,CODE(MID(P171,5,1))&lt;=57,CODE(MID(P171,6,1))&gt;=48,CODE(MID(P171,6,1))&lt;=57,CODE(MID(P171,7,1))&gt;=48,CODE(MID(P171,7,1))&lt;=57),AND(CODE(MID(P171,5,1))&gt;=65,CODE(MID(P171,5,1))&lt;=90,CODE(MID(P171,6,1))&gt;=48,CODE(MID(P171,6,1))&lt;=57,CODE(MID(P171,7,1))&gt;=48,CODE(MID(P171,7,1))&lt;=57))),"Válido","Revisar")))</f>
        <v/>
      </c>
      <c r="R171" s="19">
        <f>IF(OR(P171="",M171=""),"",COUNTIFS($P$4:$P$203,P171,$M$4:$M$203,"Ativo"))</f>
        <v/>
      </c>
      <c r="S171" s="19">
        <f>IF(OR(O171="",M171=""),"",COUNTIFS($O$4:$O$203,O171,$M$4:$M$203,"Ativo"))</f>
        <v/>
      </c>
      <c r="T171" s="18">
        <f>IF(A171="","",IF(K171="","Sem credencial",IF(L171="","Validade ausente",IF(L171&lt;TODAY(),"Vencida",IF(L171&lt;=TODAY()+'Parâmetros'!$B$3,"Vence em breve","Vigente")))))</f>
        <v/>
      </c>
      <c r="U171" s="18">
        <f>IF(COUNTA($A171:$N171)=0,"",IF(OR(A171="",B171="",C171="",D171="",E171="",F171="",G171="",I171="",M171=""),"Incompleto",IF(Q171&lt;&gt;"Válido","Revisar placa",IF(AND(M171="Ativo",R171&gt;1),"Placa ativa duplicada",IF(AND(M171="Ativo",S171&gt;'Parâmetros'!$B$2),"Acima do limite",IF(AND(K171="",L171&lt;&gt;""),"Credencial inconsistente",IF(AND(M171="Ativo",'Parâmetros'!$B$4="Sim",K171=""),"Credencial ausente",IF(AND(K171&lt;&gt;"",L171=""),"Validade ausente",IF(AND(M171="Ativo",L171&lt;&gt;"",L171&lt;TODAY()),"Credencial vencida","OK")))))))))</f>
        <v/>
      </c>
      <c r="V171" s="17">
        <f>IF(U171="","",IF(U171&lt;&gt;"OK","Corrigir: "&amp;U171,IF(AND(M171&lt;&gt;"Inativo",T171="Vencida"),"Revisar credencial",IF(AND(M171&lt;&gt;"Inativo",T171="Vence em breve"),"Revisar validade",IF(M171="Pendente","Concluir cadastro","Nenhuma")))))</f>
        <v/>
      </c>
    </row>
    <row r="172" ht="31" customHeight="1">
      <c r="A172" s="10" t="n"/>
      <c r="B172" s="11" t="n"/>
      <c r="C172" s="10" t="n"/>
      <c r="D172" s="10" t="n"/>
      <c r="E172" s="10" t="n"/>
      <c r="F172" s="12" t="n"/>
      <c r="G172" s="12" t="n"/>
      <c r="H172" s="10" t="n"/>
      <c r="I172" s="10" t="n"/>
      <c r="J172" s="13" t="n"/>
      <c r="K172" s="10" t="n"/>
      <c r="L172" s="11" t="n"/>
      <c r="M172" s="10" t="n"/>
      <c r="N172" s="12" t="n"/>
      <c r="O172" s="14">
        <f>IF(OR(C172="",D172=""),"",C172&amp;" - "&amp;D172)</f>
        <v/>
      </c>
      <c r="P172" s="15">
        <f>IF(E172="","",UPPER(SUBSTITUTE(SUBSTITUTE(E172,"-","")," ","")))</f>
        <v/>
      </c>
      <c r="Q172" s="15">
        <f>IF(P172="","",IF(LEN(P172)&lt;&gt;7,"Revisar",IF(AND(CODE(MID(P172,1,1))&gt;=65,CODE(MID(P172,1,1))&lt;=90,CODE(MID(P172,2,1))&gt;=65,CODE(MID(P172,2,1))&lt;=90,CODE(MID(P172,3,1))&gt;=65,CODE(MID(P172,3,1))&lt;=90,CODE(MID(P172,4,1))&gt;=48,CODE(MID(P172,4,1))&lt;=57,OR(AND(CODE(MID(P172,5,1))&gt;=48,CODE(MID(P172,5,1))&lt;=57,CODE(MID(P172,6,1))&gt;=48,CODE(MID(P172,6,1))&lt;=57,CODE(MID(P172,7,1))&gt;=48,CODE(MID(P172,7,1))&lt;=57),AND(CODE(MID(P172,5,1))&gt;=65,CODE(MID(P172,5,1))&lt;=90,CODE(MID(P172,6,1))&gt;=48,CODE(MID(P172,6,1))&lt;=57,CODE(MID(P172,7,1))&gt;=48,CODE(MID(P172,7,1))&lt;=57))),"Válido","Revisar")))</f>
        <v/>
      </c>
      <c r="R172" s="16">
        <f>IF(OR(P172="",M172=""),"",COUNTIFS($P$4:$P$203,P172,$M$4:$M$203,"Ativo"))</f>
        <v/>
      </c>
      <c r="S172" s="16">
        <f>IF(OR(O172="",M172=""),"",COUNTIFS($O$4:$O$203,O172,$M$4:$M$203,"Ativo"))</f>
        <v/>
      </c>
      <c r="T172" s="15">
        <f>IF(A172="","",IF(K172="","Sem credencial",IF(L172="","Validade ausente",IF(L172&lt;TODAY(),"Vencida",IF(L172&lt;=TODAY()+'Parâmetros'!$B$3,"Vence em breve","Vigente")))))</f>
        <v/>
      </c>
      <c r="U172" s="15">
        <f>IF(COUNTA($A172:$N172)=0,"",IF(OR(A172="",B172="",C172="",D172="",E172="",F172="",G172="",I172="",M172=""),"Incompleto",IF(Q172&lt;&gt;"Válido","Revisar placa",IF(AND(M172="Ativo",R172&gt;1),"Placa ativa duplicada",IF(AND(M172="Ativo",S172&gt;'Parâmetros'!$B$2),"Acima do limite",IF(AND(K172="",L172&lt;&gt;""),"Credencial inconsistente",IF(AND(M172="Ativo",'Parâmetros'!$B$4="Sim",K172=""),"Credencial ausente",IF(AND(K172&lt;&gt;"",L172=""),"Validade ausente",IF(AND(M172="Ativo",L172&lt;&gt;"",L172&lt;TODAY()),"Credencial vencida","OK")))))))))</f>
        <v/>
      </c>
      <c r="V172" s="14">
        <f>IF(U172="","",IF(U172&lt;&gt;"OK","Corrigir: "&amp;U172,IF(AND(M172&lt;&gt;"Inativo",T172="Vencida"),"Revisar credencial",IF(AND(M172&lt;&gt;"Inativo",T172="Vence em breve"),"Revisar validade",IF(M172="Pendente","Concluir cadastro","Nenhuma")))))</f>
        <v/>
      </c>
    </row>
    <row r="173" ht="31" customHeight="1">
      <c r="A173" s="10" t="n"/>
      <c r="B173" s="11" t="n"/>
      <c r="C173" s="10" t="n"/>
      <c r="D173" s="10" t="n"/>
      <c r="E173" s="10" t="n"/>
      <c r="F173" s="12" t="n"/>
      <c r="G173" s="12" t="n"/>
      <c r="H173" s="10" t="n"/>
      <c r="I173" s="10" t="n"/>
      <c r="J173" s="13" t="n"/>
      <c r="K173" s="10" t="n"/>
      <c r="L173" s="11" t="n"/>
      <c r="M173" s="10" t="n"/>
      <c r="N173" s="12" t="n"/>
      <c r="O173" s="17">
        <f>IF(OR(C173="",D173=""),"",C173&amp;" - "&amp;D173)</f>
        <v/>
      </c>
      <c r="P173" s="18">
        <f>IF(E173="","",UPPER(SUBSTITUTE(SUBSTITUTE(E173,"-","")," ","")))</f>
        <v/>
      </c>
      <c r="Q173" s="18">
        <f>IF(P173="","",IF(LEN(P173)&lt;&gt;7,"Revisar",IF(AND(CODE(MID(P173,1,1))&gt;=65,CODE(MID(P173,1,1))&lt;=90,CODE(MID(P173,2,1))&gt;=65,CODE(MID(P173,2,1))&lt;=90,CODE(MID(P173,3,1))&gt;=65,CODE(MID(P173,3,1))&lt;=90,CODE(MID(P173,4,1))&gt;=48,CODE(MID(P173,4,1))&lt;=57,OR(AND(CODE(MID(P173,5,1))&gt;=48,CODE(MID(P173,5,1))&lt;=57,CODE(MID(P173,6,1))&gt;=48,CODE(MID(P173,6,1))&lt;=57,CODE(MID(P173,7,1))&gt;=48,CODE(MID(P173,7,1))&lt;=57),AND(CODE(MID(P173,5,1))&gt;=65,CODE(MID(P173,5,1))&lt;=90,CODE(MID(P173,6,1))&gt;=48,CODE(MID(P173,6,1))&lt;=57,CODE(MID(P173,7,1))&gt;=48,CODE(MID(P173,7,1))&lt;=57))),"Válido","Revisar")))</f>
        <v/>
      </c>
      <c r="R173" s="19">
        <f>IF(OR(P173="",M173=""),"",COUNTIFS($P$4:$P$203,P173,$M$4:$M$203,"Ativo"))</f>
        <v/>
      </c>
      <c r="S173" s="19">
        <f>IF(OR(O173="",M173=""),"",COUNTIFS($O$4:$O$203,O173,$M$4:$M$203,"Ativo"))</f>
        <v/>
      </c>
      <c r="T173" s="18">
        <f>IF(A173="","",IF(K173="","Sem credencial",IF(L173="","Validade ausente",IF(L173&lt;TODAY(),"Vencida",IF(L173&lt;=TODAY()+'Parâmetros'!$B$3,"Vence em breve","Vigente")))))</f>
        <v/>
      </c>
      <c r="U173" s="18">
        <f>IF(COUNTA($A173:$N173)=0,"",IF(OR(A173="",B173="",C173="",D173="",E173="",F173="",G173="",I173="",M173=""),"Incompleto",IF(Q173&lt;&gt;"Válido","Revisar placa",IF(AND(M173="Ativo",R173&gt;1),"Placa ativa duplicada",IF(AND(M173="Ativo",S173&gt;'Parâmetros'!$B$2),"Acima do limite",IF(AND(K173="",L173&lt;&gt;""),"Credencial inconsistente",IF(AND(M173="Ativo",'Parâmetros'!$B$4="Sim",K173=""),"Credencial ausente",IF(AND(K173&lt;&gt;"",L173=""),"Validade ausente",IF(AND(M173="Ativo",L173&lt;&gt;"",L173&lt;TODAY()),"Credencial vencida","OK")))))))))</f>
        <v/>
      </c>
      <c r="V173" s="17">
        <f>IF(U173="","",IF(U173&lt;&gt;"OK","Corrigir: "&amp;U173,IF(AND(M173&lt;&gt;"Inativo",T173="Vencida"),"Revisar credencial",IF(AND(M173&lt;&gt;"Inativo",T173="Vence em breve"),"Revisar validade",IF(M173="Pendente","Concluir cadastro","Nenhuma")))))</f>
        <v/>
      </c>
    </row>
    <row r="174" ht="31" customHeight="1">
      <c r="A174" s="10" t="n"/>
      <c r="B174" s="11" t="n"/>
      <c r="C174" s="10" t="n"/>
      <c r="D174" s="10" t="n"/>
      <c r="E174" s="10" t="n"/>
      <c r="F174" s="12" t="n"/>
      <c r="G174" s="12" t="n"/>
      <c r="H174" s="10" t="n"/>
      <c r="I174" s="10" t="n"/>
      <c r="J174" s="13" t="n"/>
      <c r="K174" s="10" t="n"/>
      <c r="L174" s="11" t="n"/>
      <c r="M174" s="10" t="n"/>
      <c r="N174" s="12" t="n"/>
      <c r="O174" s="14">
        <f>IF(OR(C174="",D174=""),"",C174&amp;" - "&amp;D174)</f>
        <v/>
      </c>
      <c r="P174" s="15">
        <f>IF(E174="","",UPPER(SUBSTITUTE(SUBSTITUTE(E174,"-","")," ","")))</f>
        <v/>
      </c>
      <c r="Q174" s="15">
        <f>IF(P174="","",IF(LEN(P174)&lt;&gt;7,"Revisar",IF(AND(CODE(MID(P174,1,1))&gt;=65,CODE(MID(P174,1,1))&lt;=90,CODE(MID(P174,2,1))&gt;=65,CODE(MID(P174,2,1))&lt;=90,CODE(MID(P174,3,1))&gt;=65,CODE(MID(P174,3,1))&lt;=90,CODE(MID(P174,4,1))&gt;=48,CODE(MID(P174,4,1))&lt;=57,OR(AND(CODE(MID(P174,5,1))&gt;=48,CODE(MID(P174,5,1))&lt;=57,CODE(MID(P174,6,1))&gt;=48,CODE(MID(P174,6,1))&lt;=57,CODE(MID(P174,7,1))&gt;=48,CODE(MID(P174,7,1))&lt;=57),AND(CODE(MID(P174,5,1))&gt;=65,CODE(MID(P174,5,1))&lt;=90,CODE(MID(P174,6,1))&gt;=48,CODE(MID(P174,6,1))&lt;=57,CODE(MID(P174,7,1))&gt;=48,CODE(MID(P174,7,1))&lt;=57))),"Válido","Revisar")))</f>
        <v/>
      </c>
      <c r="R174" s="16">
        <f>IF(OR(P174="",M174=""),"",COUNTIFS($P$4:$P$203,P174,$M$4:$M$203,"Ativo"))</f>
        <v/>
      </c>
      <c r="S174" s="16">
        <f>IF(OR(O174="",M174=""),"",COUNTIFS($O$4:$O$203,O174,$M$4:$M$203,"Ativo"))</f>
        <v/>
      </c>
      <c r="T174" s="15">
        <f>IF(A174="","",IF(K174="","Sem credencial",IF(L174="","Validade ausente",IF(L174&lt;TODAY(),"Vencida",IF(L174&lt;=TODAY()+'Parâmetros'!$B$3,"Vence em breve","Vigente")))))</f>
        <v/>
      </c>
      <c r="U174" s="15">
        <f>IF(COUNTA($A174:$N174)=0,"",IF(OR(A174="",B174="",C174="",D174="",E174="",F174="",G174="",I174="",M174=""),"Incompleto",IF(Q174&lt;&gt;"Válido","Revisar placa",IF(AND(M174="Ativo",R174&gt;1),"Placa ativa duplicada",IF(AND(M174="Ativo",S174&gt;'Parâmetros'!$B$2),"Acima do limite",IF(AND(K174="",L174&lt;&gt;""),"Credencial inconsistente",IF(AND(M174="Ativo",'Parâmetros'!$B$4="Sim",K174=""),"Credencial ausente",IF(AND(K174&lt;&gt;"",L174=""),"Validade ausente",IF(AND(M174="Ativo",L174&lt;&gt;"",L174&lt;TODAY()),"Credencial vencida","OK")))))))))</f>
        <v/>
      </c>
      <c r="V174" s="14">
        <f>IF(U174="","",IF(U174&lt;&gt;"OK","Corrigir: "&amp;U174,IF(AND(M174&lt;&gt;"Inativo",T174="Vencida"),"Revisar credencial",IF(AND(M174&lt;&gt;"Inativo",T174="Vence em breve"),"Revisar validade",IF(M174="Pendente","Concluir cadastro","Nenhuma")))))</f>
        <v/>
      </c>
    </row>
    <row r="175" ht="31" customHeight="1">
      <c r="A175" s="10" t="n"/>
      <c r="B175" s="11" t="n"/>
      <c r="C175" s="10" t="n"/>
      <c r="D175" s="10" t="n"/>
      <c r="E175" s="10" t="n"/>
      <c r="F175" s="12" t="n"/>
      <c r="G175" s="12" t="n"/>
      <c r="H175" s="10" t="n"/>
      <c r="I175" s="10" t="n"/>
      <c r="J175" s="13" t="n"/>
      <c r="K175" s="10" t="n"/>
      <c r="L175" s="11" t="n"/>
      <c r="M175" s="10" t="n"/>
      <c r="N175" s="12" t="n"/>
      <c r="O175" s="17">
        <f>IF(OR(C175="",D175=""),"",C175&amp;" - "&amp;D175)</f>
        <v/>
      </c>
      <c r="P175" s="18">
        <f>IF(E175="","",UPPER(SUBSTITUTE(SUBSTITUTE(E175,"-","")," ","")))</f>
        <v/>
      </c>
      <c r="Q175" s="18">
        <f>IF(P175="","",IF(LEN(P175)&lt;&gt;7,"Revisar",IF(AND(CODE(MID(P175,1,1))&gt;=65,CODE(MID(P175,1,1))&lt;=90,CODE(MID(P175,2,1))&gt;=65,CODE(MID(P175,2,1))&lt;=90,CODE(MID(P175,3,1))&gt;=65,CODE(MID(P175,3,1))&lt;=90,CODE(MID(P175,4,1))&gt;=48,CODE(MID(P175,4,1))&lt;=57,OR(AND(CODE(MID(P175,5,1))&gt;=48,CODE(MID(P175,5,1))&lt;=57,CODE(MID(P175,6,1))&gt;=48,CODE(MID(P175,6,1))&lt;=57,CODE(MID(P175,7,1))&gt;=48,CODE(MID(P175,7,1))&lt;=57),AND(CODE(MID(P175,5,1))&gt;=65,CODE(MID(P175,5,1))&lt;=90,CODE(MID(P175,6,1))&gt;=48,CODE(MID(P175,6,1))&lt;=57,CODE(MID(P175,7,1))&gt;=48,CODE(MID(P175,7,1))&lt;=57))),"Válido","Revisar")))</f>
        <v/>
      </c>
      <c r="R175" s="19">
        <f>IF(OR(P175="",M175=""),"",COUNTIFS($P$4:$P$203,P175,$M$4:$M$203,"Ativo"))</f>
        <v/>
      </c>
      <c r="S175" s="19">
        <f>IF(OR(O175="",M175=""),"",COUNTIFS($O$4:$O$203,O175,$M$4:$M$203,"Ativo"))</f>
        <v/>
      </c>
      <c r="T175" s="18">
        <f>IF(A175="","",IF(K175="","Sem credencial",IF(L175="","Validade ausente",IF(L175&lt;TODAY(),"Vencida",IF(L175&lt;=TODAY()+'Parâmetros'!$B$3,"Vence em breve","Vigente")))))</f>
        <v/>
      </c>
      <c r="U175" s="18">
        <f>IF(COUNTA($A175:$N175)=0,"",IF(OR(A175="",B175="",C175="",D175="",E175="",F175="",G175="",I175="",M175=""),"Incompleto",IF(Q175&lt;&gt;"Válido","Revisar placa",IF(AND(M175="Ativo",R175&gt;1),"Placa ativa duplicada",IF(AND(M175="Ativo",S175&gt;'Parâmetros'!$B$2),"Acima do limite",IF(AND(K175="",L175&lt;&gt;""),"Credencial inconsistente",IF(AND(M175="Ativo",'Parâmetros'!$B$4="Sim",K175=""),"Credencial ausente",IF(AND(K175&lt;&gt;"",L175=""),"Validade ausente",IF(AND(M175="Ativo",L175&lt;&gt;"",L175&lt;TODAY()),"Credencial vencida","OK")))))))))</f>
        <v/>
      </c>
      <c r="V175" s="17">
        <f>IF(U175="","",IF(U175&lt;&gt;"OK","Corrigir: "&amp;U175,IF(AND(M175&lt;&gt;"Inativo",T175="Vencida"),"Revisar credencial",IF(AND(M175&lt;&gt;"Inativo",T175="Vence em breve"),"Revisar validade",IF(M175="Pendente","Concluir cadastro","Nenhuma")))))</f>
        <v/>
      </c>
    </row>
    <row r="176" ht="31" customHeight="1">
      <c r="A176" s="10" t="n"/>
      <c r="B176" s="11" t="n"/>
      <c r="C176" s="10" t="n"/>
      <c r="D176" s="10" t="n"/>
      <c r="E176" s="10" t="n"/>
      <c r="F176" s="12" t="n"/>
      <c r="G176" s="12" t="n"/>
      <c r="H176" s="10" t="n"/>
      <c r="I176" s="10" t="n"/>
      <c r="J176" s="13" t="n"/>
      <c r="K176" s="10" t="n"/>
      <c r="L176" s="11" t="n"/>
      <c r="M176" s="10" t="n"/>
      <c r="N176" s="12" t="n"/>
      <c r="O176" s="14">
        <f>IF(OR(C176="",D176=""),"",C176&amp;" - "&amp;D176)</f>
        <v/>
      </c>
      <c r="P176" s="15">
        <f>IF(E176="","",UPPER(SUBSTITUTE(SUBSTITUTE(E176,"-","")," ","")))</f>
        <v/>
      </c>
      <c r="Q176" s="15">
        <f>IF(P176="","",IF(LEN(P176)&lt;&gt;7,"Revisar",IF(AND(CODE(MID(P176,1,1))&gt;=65,CODE(MID(P176,1,1))&lt;=90,CODE(MID(P176,2,1))&gt;=65,CODE(MID(P176,2,1))&lt;=90,CODE(MID(P176,3,1))&gt;=65,CODE(MID(P176,3,1))&lt;=90,CODE(MID(P176,4,1))&gt;=48,CODE(MID(P176,4,1))&lt;=57,OR(AND(CODE(MID(P176,5,1))&gt;=48,CODE(MID(P176,5,1))&lt;=57,CODE(MID(P176,6,1))&gt;=48,CODE(MID(P176,6,1))&lt;=57,CODE(MID(P176,7,1))&gt;=48,CODE(MID(P176,7,1))&lt;=57),AND(CODE(MID(P176,5,1))&gt;=65,CODE(MID(P176,5,1))&lt;=90,CODE(MID(P176,6,1))&gt;=48,CODE(MID(P176,6,1))&lt;=57,CODE(MID(P176,7,1))&gt;=48,CODE(MID(P176,7,1))&lt;=57))),"Válido","Revisar")))</f>
        <v/>
      </c>
      <c r="R176" s="16">
        <f>IF(OR(P176="",M176=""),"",COUNTIFS($P$4:$P$203,P176,$M$4:$M$203,"Ativo"))</f>
        <v/>
      </c>
      <c r="S176" s="16">
        <f>IF(OR(O176="",M176=""),"",COUNTIFS($O$4:$O$203,O176,$M$4:$M$203,"Ativo"))</f>
        <v/>
      </c>
      <c r="T176" s="15">
        <f>IF(A176="","",IF(K176="","Sem credencial",IF(L176="","Validade ausente",IF(L176&lt;TODAY(),"Vencida",IF(L176&lt;=TODAY()+'Parâmetros'!$B$3,"Vence em breve","Vigente")))))</f>
        <v/>
      </c>
      <c r="U176" s="15">
        <f>IF(COUNTA($A176:$N176)=0,"",IF(OR(A176="",B176="",C176="",D176="",E176="",F176="",G176="",I176="",M176=""),"Incompleto",IF(Q176&lt;&gt;"Válido","Revisar placa",IF(AND(M176="Ativo",R176&gt;1),"Placa ativa duplicada",IF(AND(M176="Ativo",S176&gt;'Parâmetros'!$B$2),"Acima do limite",IF(AND(K176="",L176&lt;&gt;""),"Credencial inconsistente",IF(AND(M176="Ativo",'Parâmetros'!$B$4="Sim",K176=""),"Credencial ausente",IF(AND(K176&lt;&gt;"",L176=""),"Validade ausente",IF(AND(M176="Ativo",L176&lt;&gt;"",L176&lt;TODAY()),"Credencial vencida","OK")))))))))</f>
        <v/>
      </c>
      <c r="V176" s="14">
        <f>IF(U176="","",IF(U176&lt;&gt;"OK","Corrigir: "&amp;U176,IF(AND(M176&lt;&gt;"Inativo",T176="Vencida"),"Revisar credencial",IF(AND(M176&lt;&gt;"Inativo",T176="Vence em breve"),"Revisar validade",IF(M176="Pendente","Concluir cadastro","Nenhuma")))))</f>
        <v/>
      </c>
    </row>
    <row r="177" ht="31" customHeight="1">
      <c r="A177" s="10" t="n"/>
      <c r="B177" s="11" t="n"/>
      <c r="C177" s="10" t="n"/>
      <c r="D177" s="10" t="n"/>
      <c r="E177" s="10" t="n"/>
      <c r="F177" s="12" t="n"/>
      <c r="G177" s="12" t="n"/>
      <c r="H177" s="10" t="n"/>
      <c r="I177" s="10" t="n"/>
      <c r="J177" s="13" t="n"/>
      <c r="K177" s="10" t="n"/>
      <c r="L177" s="11" t="n"/>
      <c r="M177" s="10" t="n"/>
      <c r="N177" s="12" t="n"/>
      <c r="O177" s="17">
        <f>IF(OR(C177="",D177=""),"",C177&amp;" - "&amp;D177)</f>
        <v/>
      </c>
      <c r="P177" s="18">
        <f>IF(E177="","",UPPER(SUBSTITUTE(SUBSTITUTE(E177,"-","")," ","")))</f>
        <v/>
      </c>
      <c r="Q177" s="18">
        <f>IF(P177="","",IF(LEN(P177)&lt;&gt;7,"Revisar",IF(AND(CODE(MID(P177,1,1))&gt;=65,CODE(MID(P177,1,1))&lt;=90,CODE(MID(P177,2,1))&gt;=65,CODE(MID(P177,2,1))&lt;=90,CODE(MID(P177,3,1))&gt;=65,CODE(MID(P177,3,1))&lt;=90,CODE(MID(P177,4,1))&gt;=48,CODE(MID(P177,4,1))&lt;=57,OR(AND(CODE(MID(P177,5,1))&gt;=48,CODE(MID(P177,5,1))&lt;=57,CODE(MID(P177,6,1))&gt;=48,CODE(MID(P177,6,1))&lt;=57,CODE(MID(P177,7,1))&gt;=48,CODE(MID(P177,7,1))&lt;=57),AND(CODE(MID(P177,5,1))&gt;=65,CODE(MID(P177,5,1))&lt;=90,CODE(MID(P177,6,1))&gt;=48,CODE(MID(P177,6,1))&lt;=57,CODE(MID(P177,7,1))&gt;=48,CODE(MID(P177,7,1))&lt;=57))),"Válido","Revisar")))</f>
        <v/>
      </c>
      <c r="R177" s="19">
        <f>IF(OR(P177="",M177=""),"",COUNTIFS($P$4:$P$203,P177,$M$4:$M$203,"Ativo"))</f>
        <v/>
      </c>
      <c r="S177" s="19">
        <f>IF(OR(O177="",M177=""),"",COUNTIFS($O$4:$O$203,O177,$M$4:$M$203,"Ativo"))</f>
        <v/>
      </c>
      <c r="T177" s="18">
        <f>IF(A177="","",IF(K177="","Sem credencial",IF(L177="","Validade ausente",IF(L177&lt;TODAY(),"Vencida",IF(L177&lt;=TODAY()+'Parâmetros'!$B$3,"Vence em breve","Vigente")))))</f>
        <v/>
      </c>
      <c r="U177" s="18">
        <f>IF(COUNTA($A177:$N177)=0,"",IF(OR(A177="",B177="",C177="",D177="",E177="",F177="",G177="",I177="",M177=""),"Incompleto",IF(Q177&lt;&gt;"Válido","Revisar placa",IF(AND(M177="Ativo",R177&gt;1),"Placa ativa duplicada",IF(AND(M177="Ativo",S177&gt;'Parâmetros'!$B$2),"Acima do limite",IF(AND(K177="",L177&lt;&gt;""),"Credencial inconsistente",IF(AND(M177="Ativo",'Parâmetros'!$B$4="Sim",K177=""),"Credencial ausente",IF(AND(K177&lt;&gt;"",L177=""),"Validade ausente",IF(AND(M177="Ativo",L177&lt;&gt;"",L177&lt;TODAY()),"Credencial vencida","OK")))))))))</f>
        <v/>
      </c>
      <c r="V177" s="17">
        <f>IF(U177="","",IF(U177&lt;&gt;"OK","Corrigir: "&amp;U177,IF(AND(M177&lt;&gt;"Inativo",T177="Vencida"),"Revisar credencial",IF(AND(M177&lt;&gt;"Inativo",T177="Vence em breve"),"Revisar validade",IF(M177="Pendente","Concluir cadastro","Nenhuma")))))</f>
        <v/>
      </c>
    </row>
    <row r="178" ht="31" customHeight="1">
      <c r="A178" s="10" t="n"/>
      <c r="B178" s="11" t="n"/>
      <c r="C178" s="10" t="n"/>
      <c r="D178" s="10" t="n"/>
      <c r="E178" s="10" t="n"/>
      <c r="F178" s="12" t="n"/>
      <c r="G178" s="12" t="n"/>
      <c r="H178" s="10" t="n"/>
      <c r="I178" s="10" t="n"/>
      <c r="J178" s="13" t="n"/>
      <c r="K178" s="10" t="n"/>
      <c r="L178" s="11" t="n"/>
      <c r="M178" s="10" t="n"/>
      <c r="N178" s="12" t="n"/>
      <c r="O178" s="14">
        <f>IF(OR(C178="",D178=""),"",C178&amp;" - "&amp;D178)</f>
        <v/>
      </c>
      <c r="P178" s="15">
        <f>IF(E178="","",UPPER(SUBSTITUTE(SUBSTITUTE(E178,"-","")," ","")))</f>
        <v/>
      </c>
      <c r="Q178" s="15">
        <f>IF(P178="","",IF(LEN(P178)&lt;&gt;7,"Revisar",IF(AND(CODE(MID(P178,1,1))&gt;=65,CODE(MID(P178,1,1))&lt;=90,CODE(MID(P178,2,1))&gt;=65,CODE(MID(P178,2,1))&lt;=90,CODE(MID(P178,3,1))&gt;=65,CODE(MID(P178,3,1))&lt;=90,CODE(MID(P178,4,1))&gt;=48,CODE(MID(P178,4,1))&lt;=57,OR(AND(CODE(MID(P178,5,1))&gt;=48,CODE(MID(P178,5,1))&lt;=57,CODE(MID(P178,6,1))&gt;=48,CODE(MID(P178,6,1))&lt;=57,CODE(MID(P178,7,1))&gt;=48,CODE(MID(P178,7,1))&lt;=57),AND(CODE(MID(P178,5,1))&gt;=65,CODE(MID(P178,5,1))&lt;=90,CODE(MID(P178,6,1))&gt;=48,CODE(MID(P178,6,1))&lt;=57,CODE(MID(P178,7,1))&gt;=48,CODE(MID(P178,7,1))&lt;=57))),"Válido","Revisar")))</f>
        <v/>
      </c>
      <c r="R178" s="16">
        <f>IF(OR(P178="",M178=""),"",COUNTIFS($P$4:$P$203,P178,$M$4:$M$203,"Ativo"))</f>
        <v/>
      </c>
      <c r="S178" s="16">
        <f>IF(OR(O178="",M178=""),"",COUNTIFS($O$4:$O$203,O178,$M$4:$M$203,"Ativo"))</f>
        <v/>
      </c>
      <c r="T178" s="15">
        <f>IF(A178="","",IF(K178="","Sem credencial",IF(L178="","Validade ausente",IF(L178&lt;TODAY(),"Vencida",IF(L178&lt;=TODAY()+'Parâmetros'!$B$3,"Vence em breve","Vigente")))))</f>
        <v/>
      </c>
      <c r="U178" s="15">
        <f>IF(COUNTA($A178:$N178)=0,"",IF(OR(A178="",B178="",C178="",D178="",E178="",F178="",G178="",I178="",M178=""),"Incompleto",IF(Q178&lt;&gt;"Válido","Revisar placa",IF(AND(M178="Ativo",R178&gt;1),"Placa ativa duplicada",IF(AND(M178="Ativo",S178&gt;'Parâmetros'!$B$2),"Acima do limite",IF(AND(K178="",L178&lt;&gt;""),"Credencial inconsistente",IF(AND(M178="Ativo",'Parâmetros'!$B$4="Sim",K178=""),"Credencial ausente",IF(AND(K178&lt;&gt;"",L178=""),"Validade ausente",IF(AND(M178="Ativo",L178&lt;&gt;"",L178&lt;TODAY()),"Credencial vencida","OK")))))))))</f>
        <v/>
      </c>
      <c r="V178" s="14">
        <f>IF(U178="","",IF(U178&lt;&gt;"OK","Corrigir: "&amp;U178,IF(AND(M178&lt;&gt;"Inativo",T178="Vencida"),"Revisar credencial",IF(AND(M178&lt;&gt;"Inativo",T178="Vence em breve"),"Revisar validade",IF(M178="Pendente","Concluir cadastro","Nenhuma")))))</f>
        <v/>
      </c>
    </row>
    <row r="179" ht="31" customHeight="1">
      <c r="A179" s="10" t="n"/>
      <c r="B179" s="11" t="n"/>
      <c r="C179" s="10" t="n"/>
      <c r="D179" s="10" t="n"/>
      <c r="E179" s="10" t="n"/>
      <c r="F179" s="12" t="n"/>
      <c r="G179" s="12" t="n"/>
      <c r="H179" s="10" t="n"/>
      <c r="I179" s="10" t="n"/>
      <c r="J179" s="13" t="n"/>
      <c r="K179" s="10" t="n"/>
      <c r="L179" s="11" t="n"/>
      <c r="M179" s="10" t="n"/>
      <c r="N179" s="12" t="n"/>
      <c r="O179" s="17">
        <f>IF(OR(C179="",D179=""),"",C179&amp;" - "&amp;D179)</f>
        <v/>
      </c>
      <c r="P179" s="18">
        <f>IF(E179="","",UPPER(SUBSTITUTE(SUBSTITUTE(E179,"-","")," ","")))</f>
        <v/>
      </c>
      <c r="Q179" s="18">
        <f>IF(P179="","",IF(LEN(P179)&lt;&gt;7,"Revisar",IF(AND(CODE(MID(P179,1,1))&gt;=65,CODE(MID(P179,1,1))&lt;=90,CODE(MID(P179,2,1))&gt;=65,CODE(MID(P179,2,1))&lt;=90,CODE(MID(P179,3,1))&gt;=65,CODE(MID(P179,3,1))&lt;=90,CODE(MID(P179,4,1))&gt;=48,CODE(MID(P179,4,1))&lt;=57,OR(AND(CODE(MID(P179,5,1))&gt;=48,CODE(MID(P179,5,1))&lt;=57,CODE(MID(P179,6,1))&gt;=48,CODE(MID(P179,6,1))&lt;=57,CODE(MID(P179,7,1))&gt;=48,CODE(MID(P179,7,1))&lt;=57),AND(CODE(MID(P179,5,1))&gt;=65,CODE(MID(P179,5,1))&lt;=90,CODE(MID(P179,6,1))&gt;=48,CODE(MID(P179,6,1))&lt;=57,CODE(MID(P179,7,1))&gt;=48,CODE(MID(P179,7,1))&lt;=57))),"Válido","Revisar")))</f>
        <v/>
      </c>
      <c r="R179" s="19">
        <f>IF(OR(P179="",M179=""),"",COUNTIFS($P$4:$P$203,P179,$M$4:$M$203,"Ativo"))</f>
        <v/>
      </c>
      <c r="S179" s="19">
        <f>IF(OR(O179="",M179=""),"",COUNTIFS($O$4:$O$203,O179,$M$4:$M$203,"Ativo"))</f>
        <v/>
      </c>
      <c r="T179" s="18">
        <f>IF(A179="","",IF(K179="","Sem credencial",IF(L179="","Validade ausente",IF(L179&lt;TODAY(),"Vencida",IF(L179&lt;=TODAY()+'Parâmetros'!$B$3,"Vence em breve","Vigente")))))</f>
        <v/>
      </c>
      <c r="U179" s="18">
        <f>IF(COUNTA($A179:$N179)=0,"",IF(OR(A179="",B179="",C179="",D179="",E179="",F179="",G179="",I179="",M179=""),"Incompleto",IF(Q179&lt;&gt;"Válido","Revisar placa",IF(AND(M179="Ativo",R179&gt;1),"Placa ativa duplicada",IF(AND(M179="Ativo",S179&gt;'Parâmetros'!$B$2),"Acima do limite",IF(AND(K179="",L179&lt;&gt;""),"Credencial inconsistente",IF(AND(M179="Ativo",'Parâmetros'!$B$4="Sim",K179=""),"Credencial ausente",IF(AND(K179&lt;&gt;"",L179=""),"Validade ausente",IF(AND(M179="Ativo",L179&lt;&gt;"",L179&lt;TODAY()),"Credencial vencida","OK")))))))))</f>
        <v/>
      </c>
      <c r="V179" s="17">
        <f>IF(U179="","",IF(U179&lt;&gt;"OK","Corrigir: "&amp;U179,IF(AND(M179&lt;&gt;"Inativo",T179="Vencida"),"Revisar credencial",IF(AND(M179&lt;&gt;"Inativo",T179="Vence em breve"),"Revisar validade",IF(M179="Pendente","Concluir cadastro","Nenhuma")))))</f>
        <v/>
      </c>
    </row>
    <row r="180" ht="31" customHeight="1">
      <c r="A180" s="10" t="n"/>
      <c r="B180" s="11" t="n"/>
      <c r="C180" s="10" t="n"/>
      <c r="D180" s="10" t="n"/>
      <c r="E180" s="10" t="n"/>
      <c r="F180" s="12" t="n"/>
      <c r="G180" s="12" t="n"/>
      <c r="H180" s="10" t="n"/>
      <c r="I180" s="10" t="n"/>
      <c r="J180" s="13" t="n"/>
      <c r="K180" s="10" t="n"/>
      <c r="L180" s="11" t="n"/>
      <c r="M180" s="10" t="n"/>
      <c r="N180" s="12" t="n"/>
      <c r="O180" s="14">
        <f>IF(OR(C180="",D180=""),"",C180&amp;" - "&amp;D180)</f>
        <v/>
      </c>
      <c r="P180" s="15">
        <f>IF(E180="","",UPPER(SUBSTITUTE(SUBSTITUTE(E180,"-","")," ","")))</f>
        <v/>
      </c>
      <c r="Q180" s="15">
        <f>IF(P180="","",IF(LEN(P180)&lt;&gt;7,"Revisar",IF(AND(CODE(MID(P180,1,1))&gt;=65,CODE(MID(P180,1,1))&lt;=90,CODE(MID(P180,2,1))&gt;=65,CODE(MID(P180,2,1))&lt;=90,CODE(MID(P180,3,1))&gt;=65,CODE(MID(P180,3,1))&lt;=90,CODE(MID(P180,4,1))&gt;=48,CODE(MID(P180,4,1))&lt;=57,OR(AND(CODE(MID(P180,5,1))&gt;=48,CODE(MID(P180,5,1))&lt;=57,CODE(MID(P180,6,1))&gt;=48,CODE(MID(P180,6,1))&lt;=57,CODE(MID(P180,7,1))&gt;=48,CODE(MID(P180,7,1))&lt;=57),AND(CODE(MID(P180,5,1))&gt;=65,CODE(MID(P180,5,1))&lt;=90,CODE(MID(P180,6,1))&gt;=48,CODE(MID(P180,6,1))&lt;=57,CODE(MID(P180,7,1))&gt;=48,CODE(MID(P180,7,1))&lt;=57))),"Válido","Revisar")))</f>
        <v/>
      </c>
      <c r="R180" s="16">
        <f>IF(OR(P180="",M180=""),"",COUNTIFS($P$4:$P$203,P180,$M$4:$M$203,"Ativo"))</f>
        <v/>
      </c>
      <c r="S180" s="16">
        <f>IF(OR(O180="",M180=""),"",COUNTIFS($O$4:$O$203,O180,$M$4:$M$203,"Ativo"))</f>
        <v/>
      </c>
      <c r="T180" s="15">
        <f>IF(A180="","",IF(K180="","Sem credencial",IF(L180="","Validade ausente",IF(L180&lt;TODAY(),"Vencida",IF(L180&lt;=TODAY()+'Parâmetros'!$B$3,"Vence em breve","Vigente")))))</f>
        <v/>
      </c>
      <c r="U180" s="15">
        <f>IF(COUNTA($A180:$N180)=0,"",IF(OR(A180="",B180="",C180="",D180="",E180="",F180="",G180="",I180="",M180=""),"Incompleto",IF(Q180&lt;&gt;"Válido","Revisar placa",IF(AND(M180="Ativo",R180&gt;1),"Placa ativa duplicada",IF(AND(M180="Ativo",S180&gt;'Parâmetros'!$B$2),"Acima do limite",IF(AND(K180="",L180&lt;&gt;""),"Credencial inconsistente",IF(AND(M180="Ativo",'Parâmetros'!$B$4="Sim",K180=""),"Credencial ausente",IF(AND(K180&lt;&gt;"",L180=""),"Validade ausente",IF(AND(M180="Ativo",L180&lt;&gt;"",L180&lt;TODAY()),"Credencial vencida","OK")))))))))</f>
        <v/>
      </c>
      <c r="V180" s="14">
        <f>IF(U180="","",IF(U180&lt;&gt;"OK","Corrigir: "&amp;U180,IF(AND(M180&lt;&gt;"Inativo",T180="Vencida"),"Revisar credencial",IF(AND(M180&lt;&gt;"Inativo",T180="Vence em breve"),"Revisar validade",IF(M180="Pendente","Concluir cadastro","Nenhuma")))))</f>
        <v/>
      </c>
    </row>
    <row r="181" ht="31" customHeight="1">
      <c r="A181" s="10" t="n"/>
      <c r="B181" s="11" t="n"/>
      <c r="C181" s="10" t="n"/>
      <c r="D181" s="10" t="n"/>
      <c r="E181" s="10" t="n"/>
      <c r="F181" s="12" t="n"/>
      <c r="G181" s="12" t="n"/>
      <c r="H181" s="10" t="n"/>
      <c r="I181" s="10" t="n"/>
      <c r="J181" s="13" t="n"/>
      <c r="K181" s="10" t="n"/>
      <c r="L181" s="11" t="n"/>
      <c r="M181" s="10" t="n"/>
      <c r="N181" s="12" t="n"/>
      <c r="O181" s="17">
        <f>IF(OR(C181="",D181=""),"",C181&amp;" - "&amp;D181)</f>
        <v/>
      </c>
      <c r="P181" s="18">
        <f>IF(E181="","",UPPER(SUBSTITUTE(SUBSTITUTE(E181,"-","")," ","")))</f>
        <v/>
      </c>
      <c r="Q181" s="18">
        <f>IF(P181="","",IF(LEN(P181)&lt;&gt;7,"Revisar",IF(AND(CODE(MID(P181,1,1))&gt;=65,CODE(MID(P181,1,1))&lt;=90,CODE(MID(P181,2,1))&gt;=65,CODE(MID(P181,2,1))&lt;=90,CODE(MID(P181,3,1))&gt;=65,CODE(MID(P181,3,1))&lt;=90,CODE(MID(P181,4,1))&gt;=48,CODE(MID(P181,4,1))&lt;=57,OR(AND(CODE(MID(P181,5,1))&gt;=48,CODE(MID(P181,5,1))&lt;=57,CODE(MID(P181,6,1))&gt;=48,CODE(MID(P181,6,1))&lt;=57,CODE(MID(P181,7,1))&gt;=48,CODE(MID(P181,7,1))&lt;=57),AND(CODE(MID(P181,5,1))&gt;=65,CODE(MID(P181,5,1))&lt;=90,CODE(MID(P181,6,1))&gt;=48,CODE(MID(P181,6,1))&lt;=57,CODE(MID(P181,7,1))&gt;=48,CODE(MID(P181,7,1))&lt;=57))),"Válido","Revisar")))</f>
        <v/>
      </c>
      <c r="R181" s="19">
        <f>IF(OR(P181="",M181=""),"",COUNTIFS($P$4:$P$203,P181,$M$4:$M$203,"Ativo"))</f>
        <v/>
      </c>
      <c r="S181" s="19">
        <f>IF(OR(O181="",M181=""),"",COUNTIFS($O$4:$O$203,O181,$M$4:$M$203,"Ativo"))</f>
        <v/>
      </c>
      <c r="T181" s="18">
        <f>IF(A181="","",IF(K181="","Sem credencial",IF(L181="","Validade ausente",IF(L181&lt;TODAY(),"Vencida",IF(L181&lt;=TODAY()+'Parâmetros'!$B$3,"Vence em breve","Vigente")))))</f>
        <v/>
      </c>
      <c r="U181" s="18">
        <f>IF(COUNTA($A181:$N181)=0,"",IF(OR(A181="",B181="",C181="",D181="",E181="",F181="",G181="",I181="",M181=""),"Incompleto",IF(Q181&lt;&gt;"Válido","Revisar placa",IF(AND(M181="Ativo",R181&gt;1),"Placa ativa duplicada",IF(AND(M181="Ativo",S181&gt;'Parâmetros'!$B$2),"Acima do limite",IF(AND(K181="",L181&lt;&gt;""),"Credencial inconsistente",IF(AND(M181="Ativo",'Parâmetros'!$B$4="Sim",K181=""),"Credencial ausente",IF(AND(K181&lt;&gt;"",L181=""),"Validade ausente",IF(AND(M181="Ativo",L181&lt;&gt;"",L181&lt;TODAY()),"Credencial vencida","OK")))))))))</f>
        <v/>
      </c>
      <c r="V181" s="17">
        <f>IF(U181="","",IF(U181&lt;&gt;"OK","Corrigir: "&amp;U181,IF(AND(M181&lt;&gt;"Inativo",T181="Vencida"),"Revisar credencial",IF(AND(M181&lt;&gt;"Inativo",T181="Vence em breve"),"Revisar validade",IF(M181="Pendente","Concluir cadastro","Nenhuma")))))</f>
        <v/>
      </c>
    </row>
    <row r="182" ht="31" customHeight="1">
      <c r="A182" s="10" t="n"/>
      <c r="B182" s="11" t="n"/>
      <c r="C182" s="10" t="n"/>
      <c r="D182" s="10" t="n"/>
      <c r="E182" s="10" t="n"/>
      <c r="F182" s="12" t="n"/>
      <c r="G182" s="12" t="n"/>
      <c r="H182" s="10" t="n"/>
      <c r="I182" s="10" t="n"/>
      <c r="J182" s="13" t="n"/>
      <c r="K182" s="10" t="n"/>
      <c r="L182" s="11" t="n"/>
      <c r="M182" s="10" t="n"/>
      <c r="N182" s="12" t="n"/>
      <c r="O182" s="14">
        <f>IF(OR(C182="",D182=""),"",C182&amp;" - "&amp;D182)</f>
        <v/>
      </c>
      <c r="P182" s="15">
        <f>IF(E182="","",UPPER(SUBSTITUTE(SUBSTITUTE(E182,"-","")," ","")))</f>
        <v/>
      </c>
      <c r="Q182" s="15">
        <f>IF(P182="","",IF(LEN(P182)&lt;&gt;7,"Revisar",IF(AND(CODE(MID(P182,1,1))&gt;=65,CODE(MID(P182,1,1))&lt;=90,CODE(MID(P182,2,1))&gt;=65,CODE(MID(P182,2,1))&lt;=90,CODE(MID(P182,3,1))&gt;=65,CODE(MID(P182,3,1))&lt;=90,CODE(MID(P182,4,1))&gt;=48,CODE(MID(P182,4,1))&lt;=57,OR(AND(CODE(MID(P182,5,1))&gt;=48,CODE(MID(P182,5,1))&lt;=57,CODE(MID(P182,6,1))&gt;=48,CODE(MID(P182,6,1))&lt;=57,CODE(MID(P182,7,1))&gt;=48,CODE(MID(P182,7,1))&lt;=57),AND(CODE(MID(P182,5,1))&gt;=65,CODE(MID(P182,5,1))&lt;=90,CODE(MID(P182,6,1))&gt;=48,CODE(MID(P182,6,1))&lt;=57,CODE(MID(P182,7,1))&gt;=48,CODE(MID(P182,7,1))&lt;=57))),"Válido","Revisar")))</f>
        <v/>
      </c>
      <c r="R182" s="16">
        <f>IF(OR(P182="",M182=""),"",COUNTIFS($P$4:$P$203,P182,$M$4:$M$203,"Ativo"))</f>
        <v/>
      </c>
      <c r="S182" s="16">
        <f>IF(OR(O182="",M182=""),"",COUNTIFS($O$4:$O$203,O182,$M$4:$M$203,"Ativo"))</f>
        <v/>
      </c>
      <c r="T182" s="15">
        <f>IF(A182="","",IF(K182="","Sem credencial",IF(L182="","Validade ausente",IF(L182&lt;TODAY(),"Vencida",IF(L182&lt;=TODAY()+'Parâmetros'!$B$3,"Vence em breve","Vigente")))))</f>
        <v/>
      </c>
      <c r="U182" s="15">
        <f>IF(COUNTA($A182:$N182)=0,"",IF(OR(A182="",B182="",C182="",D182="",E182="",F182="",G182="",I182="",M182=""),"Incompleto",IF(Q182&lt;&gt;"Válido","Revisar placa",IF(AND(M182="Ativo",R182&gt;1),"Placa ativa duplicada",IF(AND(M182="Ativo",S182&gt;'Parâmetros'!$B$2),"Acima do limite",IF(AND(K182="",L182&lt;&gt;""),"Credencial inconsistente",IF(AND(M182="Ativo",'Parâmetros'!$B$4="Sim",K182=""),"Credencial ausente",IF(AND(K182&lt;&gt;"",L182=""),"Validade ausente",IF(AND(M182="Ativo",L182&lt;&gt;"",L182&lt;TODAY()),"Credencial vencida","OK")))))))))</f>
        <v/>
      </c>
      <c r="V182" s="14">
        <f>IF(U182="","",IF(U182&lt;&gt;"OK","Corrigir: "&amp;U182,IF(AND(M182&lt;&gt;"Inativo",T182="Vencida"),"Revisar credencial",IF(AND(M182&lt;&gt;"Inativo",T182="Vence em breve"),"Revisar validade",IF(M182="Pendente","Concluir cadastro","Nenhuma")))))</f>
        <v/>
      </c>
    </row>
    <row r="183" ht="31" customHeight="1">
      <c r="A183" s="10" t="n"/>
      <c r="B183" s="11" t="n"/>
      <c r="C183" s="10" t="n"/>
      <c r="D183" s="10" t="n"/>
      <c r="E183" s="10" t="n"/>
      <c r="F183" s="12" t="n"/>
      <c r="G183" s="12" t="n"/>
      <c r="H183" s="10" t="n"/>
      <c r="I183" s="10" t="n"/>
      <c r="J183" s="13" t="n"/>
      <c r="K183" s="10" t="n"/>
      <c r="L183" s="11" t="n"/>
      <c r="M183" s="10" t="n"/>
      <c r="N183" s="12" t="n"/>
      <c r="O183" s="17">
        <f>IF(OR(C183="",D183=""),"",C183&amp;" - "&amp;D183)</f>
        <v/>
      </c>
      <c r="P183" s="18">
        <f>IF(E183="","",UPPER(SUBSTITUTE(SUBSTITUTE(E183,"-","")," ","")))</f>
        <v/>
      </c>
      <c r="Q183" s="18">
        <f>IF(P183="","",IF(LEN(P183)&lt;&gt;7,"Revisar",IF(AND(CODE(MID(P183,1,1))&gt;=65,CODE(MID(P183,1,1))&lt;=90,CODE(MID(P183,2,1))&gt;=65,CODE(MID(P183,2,1))&lt;=90,CODE(MID(P183,3,1))&gt;=65,CODE(MID(P183,3,1))&lt;=90,CODE(MID(P183,4,1))&gt;=48,CODE(MID(P183,4,1))&lt;=57,OR(AND(CODE(MID(P183,5,1))&gt;=48,CODE(MID(P183,5,1))&lt;=57,CODE(MID(P183,6,1))&gt;=48,CODE(MID(P183,6,1))&lt;=57,CODE(MID(P183,7,1))&gt;=48,CODE(MID(P183,7,1))&lt;=57),AND(CODE(MID(P183,5,1))&gt;=65,CODE(MID(P183,5,1))&lt;=90,CODE(MID(P183,6,1))&gt;=48,CODE(MID(P183,6,1))&lt;=57,CODE(MID(P183,7,1))&gt;=48,CODE(MID(P183,7,1))&lt;=57))),"Válido","Revisar")))</f>
        <v/>
      </c>
      <c r="R183" s="19">
        <f>IF(OR(P183="",M183=""),"",COUNTIFS($P$4:$P$203,P183,$M$4:$M$203,"Ativo"))</f>
        <v/>
      </c>
      <c r="S183" s="19">
        <f>IF(OR(O183="",M183=""),"",COUNTIFS($O$4:$O$203,O183,$M$4:$M$203,"Ativo"))</f>
        <v/>
      </c>
      <c r="T183" s="18">
        <f>IF(A183="","",IF(K183="","Sem credencial",IF(L183="","Validade ausente",IF(L183&lt;TODAY(),"Vencida",IF(L183&lt;=TODAY()+'Parâmetros'!$B$3,"Vence em breve","Vigente")))))</f>
        <v/>
      </c>
      <c r="U183" s="18">
        <f>IF(COUNTA($A183:$N183)=0,"",IF(OR(A183="",B183="",C183="",D183="",E183="",F183="",G183="",I183="",M183=""),"Incompleto",IF(Q183&lt;&gt;"Válido","Revisar placa",IF(AND(M183="Ativo",R183&gt;1),"Placa ativa duplicada",IF(AND(M183="Ativo",S183&gt;'Parâmetros'!$B$2),"Acima do limite",IF(AND(K183="",L183&lt;&gt;""),"Credencial inconsistente",IF(AND(M183="Ativo",'Parâmetros'!$B$4="Sim",K183=""),"Credencial ausente",IF(AND(K183&lt;&gt;"",L183=""),"Validade ausente",IF(AND(M183="Ativo",L183&lt;&gt;"",L183&lt;TODAY()),"Credencial vencida","OK")))))))))</f>
        <v/>
      </c>
      <c r="V183" s="17">
        <f>IF(U183="","",IF(U183&lt;&gt;"OK","Corrigir: "&amp;U183,IF(AND(M183&lt;&gt;"Inativo",T183="Vencida"),"Revisar credencial",IF(AND(M183&lt;&gt;"Inativo",T183="Vence em breve"),"Revisar validade",IF(M183="Pendente","Concluir cadastro","Nenhuma")))))</f>
        <v/>
      </c>
    </row>
    <row r="184" ht="31" customHeight="1">
      <c r="A184" s="10" t="n"/>
      <c r="B184" s="11" t="n"/>
      <c r="C184" s="10" t="n"/>
      <c r="D184" s="10" t="n"/>
      <c r="E184" s="10" t="n"/>
      <c r="F184" s="12" t="n"/>
      <c r="G184" s="12" t="n"/>
      <c r="H184" s="10" t="n"/>
      <c r="I184" s="10" t="n"/>
      <c r="J184" s="13" t="n"/>
      <c r="K184" s="10" t="n"/>
      <c r="L184" s="11" t="n"/>
      <c r="M184" s="10" t="n"/>
      <c r="N184" s="12" t="n"/>
      <c r="O184" s="14">
        <f>IF(OR(C184="",D184=""),"",C184&amp;" - "&amp;D184)</f>
        <v/>
      </c>
      <c r="P184" s="15">
        <f>IF(E184="","",UPPER(SUBSTITUTE(SUBSTITUTE(E184,"-","")," ","")))</f>
        <v/>
      </c>
      <c r="Q184" s="15">
        <f>IF(P184="","",IF(LEN(P184)&lt;&gt;7,"Revisar",IF(AND(CODE(MID(P184,1,1))&gt;=65,CODE(MID(P184,1,1))&lt;=90,CODE(MID(P184,2,1))&gt;=65,CODE(MID(P184,2,1))&lt;=90,CODE(MID(P184,3,1))&gt;=65,CODE(MID(P184,3,1))&lt;=90,CODE(MID(P184,4,1))&gt;=48,CODE(MID(P184,4,1))&lt;=57,OR(AND(CODE(MID(P184,5,1))&gt;=48,CODE(MID(P184,5,1))&lt;=57,CODE(MID(P184,6,1))&gt;=48,CODE(MID(P184,6,1))&lt;=57,CODE(MID(P184,7,1))&gt;=48,CODE(MID(P184,7,1))&lt;=57),AND(CODE(MID(P184,5,1))&gt;=65,CODE(MID(P184,5,1))&lt;=90,CODE(MID(P184,6,1))&gt;=48,CODE(MID(P184,6,1))&lt;=57,CODE(MID(P184,7,1))&gt;=48,CODE(MID(P184,7,1))&lt;=57))),"Válido","Revisar")))</f>
        <v/>
      </c>
      <c r="R184" s="16">
        <f>IF(OR(P184="",M184=""),"",COUNTIFS($P$4:$P$203,P184,$M$4:$M$203,"Ativo"))</f>
        <v/>
      </c>
      <c r="S184" s="16">
        <f>IF(OR(O184="",M184=""),"",COUNTIFS($O$4:$O$203,O184,$M$4:$M$203,"Ativo"))</f>
        <v/>
      </c>
      <c r="T184" s="15">
        <f>IF(A184="","",IF(K184="","Sem credencial",IF(L184="","Validade ausente",IF(L184&lt;TODAY(),"Vencida",IF(L184&lt;=TODAY()+'Parâmetros'!$B$3,"Vence em breve","Vigente")))))</f>
        <v/>
      </c>
      <c r="U184" s="15">
        <f>IF(COUNTA($A184:$N184)=0,"",IF(OR(A184="",B184="",C184="",D184="",E184="",F184="",G184="",I184="",M184=""),"Incompleto",IF(Q184&lt;&gt;"Válido","Revisar placa",IF(AND(M184="Ativo",R184&gt;1),"Placa ativa duplicada",IF(AND(M184="Ativo",S184&gt;'Parâmetros'!$B$2),"Acima do limite",IF(AND(K184="",L184&lt;&gt;""),"Credencial inconsistente",IF(AND(M184="Ativo",'Parâmetros'!$B$4="Sim",K184=""),"Credencial ausente",IF(AND(K184&lt;&gt;"",L184=""),"Validade ausente",IF(AND(M184="Ativo",L184&lt;&gt;"",L184&lt;TODAY()),"Credencial vencida","OK")))))))))</f>
        <v/>
      </c>
      <c r="V184" s="14">
        <f>IF(U184="","",IF(U184&lt;&gt;"OK","Corrigir: "&amp;U184,IF(AND(M184&lt;&gt;"Inativo",T184="Vencida"),"Revisar credencial",IF(AND(M184&lt;&gt;"Inativo",T184="Vence em breve"),"Revisar validade",IF(M184="Pendente","Concluir cadastro","Nenhuma")))))</f>
        <v/>
      </c>
    </row>
    <row r="185" ht="31" customHeight="1">
      <c r="A185" s="10" t="n"/>
      <c r="B185" s="11" t="n"/>
      <c r="C185" s="10" t="n"/>
      <c r="D185" s="10" t="n"/>
      <c r="E185" s="10" t="n"/>
      <c r="F185" s="12" t="n"/>
      <c r="G185" s="12" t="n"/>
      <c r="H185" s="10" t="n"/>
      <c r="I185" s="10" t="n"/>
      <c r="J185" s="13" t="n"/>
      <c r="K185" s="10" t="n"/>
      <c r="L185" s="11" t="n"/>
      <c r="M185" s="10" t="n"/>
      <c r="N185" s="12" t="n"/>
      <c r="O185" s="17">
        <f>IF(OR(C185="",D185=""),"",C185&amp;" - "&amp;D185)</f>
        <v/>
      </c>
      <c r="P185" s="18">
        <f>IF(E185="","",UPPER(SUBSTITUTE(SUBSTITUTE(E185,"-","")," ","")))</f>
        <v/>
      </c>
      <c r="Q185" s="18">
        <f>IF(P185="","",IF(LEN(P185)&lt;&gt;7,"Revisar",IF(AND(CODE(MID(P185,1,1))&gt;=65,CODE(MID(P185,1,1))&lt;=90,CODE(MID(P185,2,1))&gt;=65,CODE(MID(P185,2,1))&lt;=90,CODE(MID(P185,3,1))&gt;=65,CODE(MID(P185,3,1))&lt;=90,CODE(MID(P185,4,1))&gt;=48,CODE(MID(P185,4,1))&lt;=57,OR(AND(CODE(MID(P185,5,1))&gt;=48,CODE(MID(P185,5,1))&lt;=57,CODE(MID(P185,6,1))&gt;=48,CODE(MID(P185,6,1))&lt;=57,CODE(MID(P185,7,1))&gt;=48,CODE(MID(P185,7,1))&lt;=57),AND(CODE(MID(P185,5,1))&gt;=65,CODE(MID(P185,5,1))&lt;=90,CODE(MID(P185,6,1))&gt;=48,CODE(MID(P185,6,1))&lt;=57,CODE(MID(P185,7,1))&gt;=48,CODE(MID(P185,7,1))&lt;=57))),"Válido","Revisar")))</f>
        <v/>
      </c>
      <c r="R185" s="19">
        <f>IF(OR(P185="",M185=""),"",COUNTIFS($P$4:$P$203,P185,$M$4:$M$203,"Ativo"))</f>
        <v/>
      </c>
      <c r="S185" s="19">
        <f>IF(OR(O185="",M185=""),"",COUNTIFS($O$4:$O$203,O185,$M$4:$M$203,"Ativo"))</f>
        <v/>
      </c>
      <c r="T185" s="18">
        <f>IF(A185="","",IF(K185="","Sem credencial",IF(L185="","Validade ausente",IF(L185&lt;TODAY(),"Vencida",IF(L185&lt;=TODAY()+'Parâmetros'!$B$3,"Vence em breve","Vigente")))))</f>
        <v/>
      </c>
      <c r="U185" s="18">
        <f>IF(COUNTA($A185:$N185)=0,"",IF(OR(A185="",B185="",C185="",D185="",E185="",F185="",G185="",I185="",M185=""),"Incompleto",IF(Q185&lt;&gt;"Válido","Revisar placa",IF(AND(M185="Ativo",R185&gt;1),"Placa ativa duplicada",IF(AND(M185="Ativo",S185&gt;'Parâmetros'!$B$2),"Acima do limite",IF(AND(K185="",L185&lt;&gt;""),"Credencial inconsistente",IF(AND(M185="Ativo",'Parâmetros'!$B$4="Sim",K185=""),"Credencial ausente",IF(AND(K185&lt;&gt;"",L185=""),"Validade ausente",IF(AND(M185="Ativo",L185&lt;&gt;"",L185&lt;TODAY()),"Credencial vencida","OK")))))))))</f>
        <v/>
      </c>
      <c r="V185" s="17">
        <f>IF(U185="","",IF(U185&lt;&gt;"OK","Corrigir: "&amp;U185,IF(AND(M185&lt;&gt;"Inativo",T185="Vencida"),"Revisar credencial",IF(AND(M185&lt;&gt;"Inativo",T185="Vence em breve"),"Revisar validade",IF(M185="Pendente","Concluir cadastro","Nenhuma")))))</f>
        <v/>
      </c>
    </row>
    <row r="186" ht="31" customHeight="1">
      <c r="A186" s="10" t="n"/>
      <c r="B186" s="11" t="n"/>
      <c r="C186" s="10" t="n"/>
      <c r="D186" s="10" t="n"/>
      <c r="E186" s="10" t="n"/>
      <c r="F186" s="12" t="n"/>
      <c r="G186" s="12" t="n"/>
      <c r="H186" s="10" t="n"/>
      <c r="I186" s="10" t="n"/>
      <c r="J186" s="13" t="n"/>
      <c r="K186" s="10" t="n"/>
      <c r="L186" s="11" t="n"/>
      <c r="M186" s="10" t="n"/>
      <c r="N186" s="12" t="n"/>
      <c r="O186" s="14">
        <f>IF(OR(C186="",D186=""),"",C186&amp;" - "&amp;D186)</f>
        <v/>
      </c>
      <c r="P186" s="15">
        <f>IF(E186="","",UPPER(SUBSTITUTE(SUBSTITUTE(E186,"-","")," ","")))</f>
        <v/>
      </c>
      <c r="Q186" s="15">
        <f>IF(P186="","",IF(LEN(P186)&lt;&gt;7,"Revisar",IF(AND(CODE(MID(P186,1,1))&gt;=65,CODE(MID(P186,1,1))&lt;=90,CODE(MID(P186,2,1))&gt;=65,CODE(MID(P186,2,1))&lt;=90,CODE(MID(P186,3,1))&gt;=65,CODE(MID(P186,3,1))&lt;=90,CODE(MID(P186,4,1))&gt;=48,CODE(MID(P186,4,1))&lt;=57,OR(AND(CODE(MID(P186,5,1))&gt;=48,CODE(MID(P186,5,1))&lt;=57,CODE(MID(P186,6,1))&gt;=48,CODE(MID(P186,6,1))&lt;=57,CODE(MID(P186,7,1))&gt;=48,CODE(MID(P186,7,1))&lt;=57),AND(CODE(MID(P186,5,1))&gt;=65,CODE(MID(P186,5,1))&lt;=90,CODE(MID(P186,6,1))&gt;=48,CODE(MID(P186,6,1))&lt;=57,CODE(MID(P186,7,1))&gt;=48,CODE(MID(P186,7,1))&lt;=57))),"Válido","Revisar")))</f>
        <v/>
      </c>
      <c r="R186" s="16">
        <f>IF(OR(P186="",M186=""),"",COUNTIFS($P$4:$P$203,P186,$M$4:$M$203,"Ativo"))</f>
        <v/>
      </c>
      <c r="S186" s="16">
        <f>IF(OR(O186="",M186=""),"",COUNTIFS($O$4:$O$203,O186,$M$4:$M$203,"Ativo"))</f>
        <v/>
      </c>
      <c r="T186" s="15">
        <f>IF(A186="","",IF(K186="","Sem credencial",IF(L186="","Validade ausente",IF(L186&lt;TODAY(),"Vencida",IF(L186&lt;=TODAY()+'Parâmetros'!$B$3,"Vence em breve","Vigente")))))</f>
        <v/>
      </c>
      <c r="U186" s="15">
        <f>IF(COUNTA($A186:$N186)=0,"",IF(OR(A186="",B186="",C186="",D186="",E186="",F186="",G186="",I186="",M186=""),"Incompleto",IF(Q186&lt;&gt;"Válido","Revisar placa",IF(AND(M186="Ativo",R186&gt;1),"Placa ativa duplicada",IF(AND(M186="Ativo",S186&gt;'Parâmetros'!$B$2),"Acima do limite",IF(AND(K186="",L186&lt;&gt;""),"Credencial inconsistente",IF(AND(M186="Ativo",'Parâmetros'!$B$4="Sim",K186=""),"Credencial ausente",IF(AND(K186&lt;&gt;"",L186=""),"Validade ausente",IF(AND(M186="Ativo",L186&lt;&gt;"",L186&lt;TODAY()),"Credencial vencida","OK")))))))))</f>
        <v/>
      </c>
      <c r="V186" s="14">
        <f>IF(U186="","",IF(U186&lt;&gt;"OK","Corrigir: "&amp;U186,IF(AND(M186&lt;&gt;"Inativo",T186="Vencida"),"Revisar credencial",IF(AND(M186&lt;&gt;"Inativo",T186="Vence em breve"),"Revisar validade",IF(M186="Pendente","Concluir cadastro","Nenhuma")))))</f>
        <v/>
      </c>
    </row>
    <row r="187" ht="31" customHeight="1">
      <c r="A187" s="10" t="n"/>
      <c r="B187" s="11" t="n"/>
      <c r="C187" s="10" t="n"/>
      <c r="D187" s="10" t="n"/>
      <c r="E187" s="10" t="n"/>
      <c r="F187" s="12" t="n"/>
      <c r="G187" s="12" t="n"/>
      <c r="H187" s="10" t="n"/>
      <c r="I187" s="10" t="n"/>
      <c r="J187" s="13" t="n"/>
      <c r="K187" s="10" t="n"/>
      <c r="L187" s="11" t="n"/>
      <c r="M187" s="10" t="n"/>
      <c r="N187" s="12" t="n"/>
      <c r="O187" s="17">
        <f>IF(OR(C187="",D187=""),"",C187&amp;" - "&amp;D187)</f>
        <v/>
      </c>
      <c r="P187" s="18">
        <f>IF(E187="","",UPPER(SUBSTITUTE(SUBSTITUTE(E187,"-","")," ","")))</f>
        <v/>
      </c>
      <c r="Q187" s="18">
        <f>IF(P187="","",IF(LEN(P187)&lt;&gt;7,"Revisar",IF(AND(CODE(MID(P187,1,1))&gt;=65,CODE(MID(P187,1,1))&lt;=90,CODE(MID(P187,2,1))&gt;=65,CODE(MID(P187,2,1))&lt;=90,CODE(MID(P187,3,1))&gt;=65,CODE(MID(P187,3,1))&lt;=90,CODE(MID(P187,4,1))&gt;=48,CODE(MID(P187,4,1))&lt;=57,OR(AND(CODE(MID(P187,5,1))&gt;=48,CODE(MID(P187,5,1))&lt;=57,CODE(MID(P187,6,1))&gt;=48,CODE(MID(P187,6,1))&lt;=57,CODE(MID(P187,7,1))&gt;=48,CODE(MID(P187,7,1))&lt;=57),AND(CODE(MID(P187,5,1))&gt;=65,CODE(MID(P187,5,1))&lt;=90,CODE(MID(P187,6,1))&gt;=48,CODE(MID(P187,6,1))&lt;=57,CODE(MID(P187,7,1))&gt;=48,CODE(MID(P187,7,1))&lt;=57))),"Válido","Revisar")))</f>
        <v/>
      </c>
      <c r="R187" s="19">
        <f>IF(OR(P187="",M187=""),"",COUNTIFS($P$4:$P$203,P187,$M$4:$M$203,"Ativo"))</f>
        <v/>
      </c>
      <c r="S187" s="19">
        <f>IF(OR(O187="",M187=""),"",COUNTIFS($O$4:$O$203,O187,$M$4:$M$203,"Ativo"))</f>
        <v/>
      </c>
      <c r="T187" s="18">
        <f>IF(A187="","",IF(K187="","Sem credencial",IF(L187="","Validade ausente",IF(L187&lt;TODAY(),"Vencida",IF(L187&lt;=TODAY()+'Parâmetros'!$B$3,"Vence em breve","Vigente")))))</f>
        <v/>
      </c>
      <c r="U187" s="18">
        <f>IF(COUNTA($A187:$N187)=0,"",IF(OR(A187="",B187="",C187="",D187="",E187="",F187="",G187="",I187="",M187=""),"Incompleto",IF(Q187&lt;&gt;"Válido","Revisar placa",IF(AND(M187="Ativo",R187&gt;1),"Placa ativa duplicada",IF(AND(M187="Ativo",S187&gt;'Parâmetros'!$B$2),"Acima do limite",IF(AND(K187="",L187&lt;&gt;""),"Credencial inconsistente",IF(AND(M187="Ativo",'Parâmetros'!$B$4="Sim",K187=""),"Credencial ausente",IF(AND(K187&lt;&gt;"",L187=""),"Validade ausente",IF(AND(M187="Ativo",L187&lt;&gt;"",L187&lt;TODAY()),"Credencial vencida","OK")))))))))</f>
        <v/>
      </c>
      <c r="V187" s="17">
        <f>IF(U187="","",IF(U187&lt;&gt;"OK","Corrigir: "&amp;U187,IF(AND(M187&lt;&gt;"Inativo",T187="Vencida"),"Revisar credencial",IF(AND(M187&lt;&gt;"Inativo",T187="Vence em breve"),"Revisar validade",IF(M187="Pendente","Concluir cadastro","Nenhuma")))))</f>
        <v/>
      </c>
    </row>
    <row r="188" ht="31" customHeight="1">
      <c r="A188" s="10" t="n"/>
      <c r="B188" s="11" t="n"/>
      <c r="C188" s="10" t="n"/>
      <c r="D188" s="10" t="n"/>
      <c r="E188" s="10" t="n"/>
      <c r="F188" s="12" t="n"/>
      <c r="G188" s="12" t="n"/>
      <c r="H188" s="10" t="n"/>
      <c r="I188" s="10" t="n"/>
      <c r="J188" s="13" t="n"/>
      <c r="K188" s="10" t="n"/>
      <c r="L188" s="11" t="n"/>
      <c r="M188" s="10" t="n"/>
      <c r="N188" s="12" t="n"/>
      <c r="O188" s="14">
        <f>IF(OR(C188="",D188=""),"",C188&amp;" - "&amp;D188)</f>
        <v/>
      </c>
      <c r="P188" s="15">
        <f>IF(E188="","",UPPER(SUBSTITUTE(SUBSTITUTE(E188,"-","")," ","")))</f>
        <v/>
      </c>
      <c r="Q188" s="15">
        <f>IF(P188="","",IF(LEN(P188)&lt;&gt;7,"Revisar",IF(AND(CODE(MID(P188,1,1))&gt;=65,CODE(MID(P188,1,1))&lt;=90,CODE(MID(P188,2,1))&gt;=65,CODE(MID(P188,2,1))&lt;=90,CODE(MID(P188,3,1))&gt;=65,CODE(MID(P188,3,1))&lt;=90,CODE(MID(P188,4,1))&gt;=48,CODE(MID(P188,4,1))&lt;=57,OR(AND(CODE(MID(P188,5,1))&gt;=48,CODE(MID(P188,5,1))&lt;=57,CODE(MID(P188,6,1))&gt;=48,CODE(MID(P188,6,1))&lt;=57,CODE(MID(P188,7,1))&gt;=48,CODE(MID(P188,7,1))&lt;=57),AND(CODE(MID(P188,5,1))&gt;=65,CODE(MID(P188,5,1))&lt;=90,CODE(MID(P188,6,1))&gt;=48,CODE(MID(P188,6,1))&lt;=57,CODE(MID(P188,7,1))&gt;=48,CODE(MID(P188,7,1))&lt;=57))),"Válido","Revisar")))</f>
        <v/>
      </c>
      <c r="R188" s="16">
        <f>IF(OR(P188="",M188=""),"",COUNTIFS($P$4:$P$203,P188,$M$4:$M$203,"Ativo"))</f>
        <v/>
      </c>
      <c r="S188" s="16">
        <f>IF(OR(O188="",M188=""),"",COUNTIFS($O$4:$O$203,O188,$M$4:$M$203,"Ativo"))</f>
        <v/>
      </c>
      <c r="T188" s="15">
        <f>IF(A188="","",IF(K188="","Sem credencial",IF(L188="","Validade ausente",IF(L188&lt;TODAY(),"Vencida",IF(L188&lt;=TODAY()+'Parâmetros'!$B$3,"Vence em breve","Vigente")))))</f>
        <v/>
      </c>
      <c r="U188" s="15">
        <f>IF(COUNTA($A188:$N188)=0,"",IF(OR(A188="",B188="",C188="",D188="",E188="",F188="",G188="",I188="",M188=""),"Incompleto",IF(Q188&lt;&gt;"Válido","Revisar placa",IF(AND(M188="Ativo",R188&gt;1),"Placa ativa duplicada",IF(AND(M188="Ativo",S188&gt;'Parâmetros'!$B$2),"Acima do limite",IF(AND(K188="",L188&lt;&gt;""),"Credencial inconsistente",IF(AND(M188="Ativo",'Parâmetros'!$B$4="Sim",K188=""),"Credencial ausente",IF(AND(K188&lt;&gt;"",L188=""),"Validade ausente",IF(AND(M188="Ativo",L188&lt;&gt;"",L188&lt;TODAY()),"Credencial vencida","OK")))))))))</f>
        <v/>
      </c>
      <c r="V188" s="14">
        <f>IF(U188="","",IF(U188&lt;&gt;"OK","Corrigir: "&amp;U188,IF(AND(M188&lt;&gt;"Inativo",T188="Vencida"),"Revisar credencial",IF(AND(M188&lt;&gt;"Inativo",T188="Vence em breve"),"Revisar validade",IF(M188="Pendente","Concluir cadastro","Nenhuma")))))</f>
        <v/>
      </c>
    </row>
    <row r="189" ht="31" customHeight="1">
      <c r="A189" s="10" t="n"/>
      <c r="B189" s="11" t="n"/>
      <c r="C189" s="10" t="n"/>
      <c r="D189" s="10" t="n"/>
      <c r="E189" s="10" t="n"/>
      <c r="F189" s="12" t="n"/>
      <c r="G189" s="12" t="n"/>
      <c r="H189" s="10" t="n"/>
      <c r="I189" s="10" t="n"/>
      <c r="J189" s="13" t="n"/>
      <c r="K189" s="10" t="n"/>
      <c r="L189" s="11" t="n"/>
      <c r="M189" s="10" t="n"/>
      <c r="N189" s="12" t="n"/>
      <c r="O189" s="17">
        <f>IF(OR(C189="",D189=""),"",C189&amp;" - "&amp;D189)</f>
        <v/>
      </c>
      <c r="P189" s="18">
        <f>IF(E189="","",UPPER(SUBSTITUTE(SUBSTITUTE(E189,"-","")," ","")))</f>
        <v/>
      </c>
      <c r="Q189" s="18">
        <f>IF(P189="","",IF(LEN(P189)&lt;&gt;7,"Revisar",IF(AND(CODE(MID(P189,1,1))&gt;=65,CODE(MID(P189,1,1))&lt;=90,CODE(MID(P189,2,1))&gt;=65,CODE(MID(P189,2,1))&lt;=90,CODE(MID(P189,3,1))&gt;=65,CODE(MID(P189,3,1))&lt;=90,CODE(MID(P189,4,1))&gt;=48,CODE(MID(P189,4,1))&lt;=57,OR(AND(CODE(MID(P189,5,1))&gt;=48,CODE(MID(P189,5,1))&lt;=57,CODE(MID(P189,6,1))&gt;=48,CODE(MID(P189,6,1))&lt;=57,CODE(MID(P189,7,1))&gt;=48,CODE(MID(P189,7,1))&lt;=57),AND(CODE(MID(P189,5,1))&gt;=65,CODE(MID(P189,5,1))&lt;=90,CODE(MID(P189,6,1))&gt;=48,CODE(MID(P189,6,1))&lt;=57,CODE(MID(P189,7,1))&gt;=48,CODE(MID(P189,7,1))&lt;=57))),"Válido","Revisar")))</f>
        <v/>
      </c>
      <c r="R189" s="19">
        <f>IF(OR(P189="",M189=""),"",COUNTIFS($P$4:$P$203,P189,$M$4:$M$203,"Ativo"))</f>
        <v/>
      </c>
      <c r="S189" s="19">
        <f>IF(OR(O189="",M189=""),"",COUNTIFS($O$4:$O$203,O189,$M$4:$M$203,"Ativo"))</f>
        <v/>
      </c>
      <c r="T189" s="18">
        <f>IF(A189="","",IF(K189="","Sem credencial",IF(L189="","Validade ausente",IF(L189&lt;TODAY(),"Vencida",IF(L189&lt;=TODAY()+'Parâmetros'!$B$3,"Vence em breve","Vigente")))))</f>
        <v/>
      </c>
      <c r="U189" s="18">
        <f>IF(COUNTA($A189:$N189)=0,"",IF(OR(A189="",B189="",C189="",D189="",E189="",F189="",G189="",I189="",M189=""),"Incompleto",IF(Q189&lt;&gt;"Válido","Revisar placa",IF(AND(M189="Ativo",R189&gt;1),"Placa ativa duplicada",IF(AND(M189="Ativo",S189&gt;'Parâmetros'!$B$2),"Acima do limite",IF(AND(K189="",L189&lt;&gt;""),"Credencial inconsistente",IF(AND(M189="Ativo",'Parâmetros'!$B$4="Sim",K189=""),"Credencial ausente",IF(AND(K189&lt;&gt;"",L189=""),"Validade ausente",IF(AND(M189="Ativo",L189&lt;&gt;"",L189&lt;TODAY()),"Credencial vencida","OK")))))))))</f>
        <v/>
      </c>
      <c r="V189" s="17">
        <f>IF(U189="","",IF(U189&lt;&gt;"OK","Corrigir: "&amp;U189,IF(AND(M189&lt;&gt;"Inativo",T189="Vencida"),"Revisar credencial",IF(AND(M189&lt;&gt;"Inativo",T189="Vence em breve"),"Revisar validade",IF(M189="Pendente","Concluir cadastro","Nenhuma")))))</f>
        <v/>
      </c>
    </row>
    <row r="190" ht="31" customHeight="1">
      <c r="A190" s="10" t="n"/>
      <c r="B190" s="11" t="n"/>
      <c r="C190" s="10" t="n"/>
      <c r="D190" s="10" t="n"/>
      <c r="E190" s="10" t="n"/>
      <c r="F190" s="12" t="n"/>
      <c r="G190" s="12" t="n"/>
      <c r="H190" s="10" t="n"/>
      <c r="I190" s="10" t="n"/>
      <c r="J190" s="13" t="n"/>
      <c r="K190" s="10" t="n"/>
      <c r="L190" s="11" t="n"/>
      <c r="M190" s="10" t="n"/>
      <c r="N190" s="12" t="n"/>
      <c r="O190" s="14">
        <f>IF(OR(C190="",D190=""),"",C190&amp;" - "&amp;D190)</f>
        <v/>
      </c>
      <c r="P190" s="15">
        <f>IF(E190="","",UPPER(SUBSTITUTE(SUBSTITUTE(E190,"-","")," ","")))</f>
        <v/>
      </c>
      <c r="Q190" s="15">
        <f>IF(P190="","",IF(LEN(P190)&lt;&gt;7,"Revisar",IF(AND(CODE(MID(P190,1,1))&gt;=65,CODE(MID(P190,1,1))&lt;=90,CODE(MID(P190,2,1))&gt;=65,CODE(MID(P190,2,1))&lt;=90,CODE(MID(P190,3,1))&gt;=65,CODE(MID(P190,3,1))&lt;=90,CODE(MID(P190,4,1))&gt;=48,CODE(MID(P190,4,1))&lt;=57,OR(AND(CODE(MID(P190,5,1))&gt;=48,CODE(MID(P190,5,1))&lt;=57,CODE(MID(P190,6,1))&gt;=48,CODE(MID(P190,6,1))&lt;=57,CODE(MID(P190,7,1))&gt;=48,CODE(MID(P190,7,1))&lt;=57),AND(CODE(MID(P190,5,1))&gt;=65,CODE(MID(P190,5,1))&lt;=90,CODE(MID(P190,6,1))&gt;=48,CODE(MID(P190,6,1))&lt;=57,CODE(MID(P190,7,1))&gt;=48,CODE(MID(P190,7,1))&lt;=57))),"Válido","Revisar")))</f>
        <v/>
      </c>
      <c r="R190" s="16">
        <f>IF(OR(P190="",M190=""),"",COUNTIFS($P$4:$P$203,P190,$M$4:$M$203,"Ativo"))</f>
        <v/>
      </c>
      <c r="S190" s="16">
        <f>IF(OR(O190="",M190=""),"",COUNTIFS($O$4:$O$203,O190,$M$4:$M$203,"Ativo"))</f>
        <v/>
      </c>
      <c r="T190" s="15">
        <f>IF(A190="","",IF(K190="","Sem credencial",IF(L190="","Validade ausente",IF(L190&lt;TODAY(),"Vencida",IF(L190&lt;=TODAY()+'Parâmetros'!$B$3,"Vence em breve","Vigente")))))</f>
        <v/>
      </c>
      <c r="U190" s="15">
        <f>IF(COUNTA($A190:$N190)=0,"",IF(OR(A190="",B190="",C190="",D190="",E190="",F190="",G190="",I190="",M190=""),"Incompleto",IF(Q190&lt;&gt;"Válido","Revisar placa",IF(AND(M190="Ativo",R190&gt;1),"Placa ativa duplicada",IF(AND(M190="Ativo",S190&gt;'Parâmetros'!$B$2),"Acima do limite",IF(AND(K190="",L190&lt;&gt;""),"Credencial inconsistente",IF(AND(M190="Ativo",'Parâmetros'!$B$4="Sim",K190=""),"Credencial ausente",IF(AND(K190&lt;&gt;"",L190=""),"Validade ausente",IF(AND(M190="Ativo",L190&lt;&gt;"",L190&lt;TODAY()),"Credencial vencida","OK")))))))))</f>
        <v/>
      </c>
      <c r="V190" s="14">
        <f>IF(U190="","",IF(U190&lt;&gt;"OK","Corrigir: "&amp;U190,IF(AND(M190&lt;&gt;"Inativo",T190="Vencida"),"Revisar credencial",IF(AND(M190&lt;&gt;"Inativo",T190="Vence em breve"),"Revisar validade",IF(M190="Pendente","Concluir cadastro","Nenhuma")))))</f>
        <v/>
      </c>
    </row>
    <row r="191" ht="31" customHeight="1">
      <c r="A191" s="10" t="n"/>
      <c r="B191" s="11" t="n"/>
      <c r="C191" s="10" t="n"/>
      <c r="D191" s="10" t="n"/>
      <c r="E191" s="10" t="n"/>
      <c r="F191" s="12" t="n"/>
      <c r="G191" s="12" t="n"/>
      <c r="H191" s="10" t="n"/>
      <c r="I191" s="10" t="n"/>
      <c r="J191" s="13" t="n"/>
      <c r="K191" s="10" t="n"/>
      <c r="L191" s="11" t="n"/>
      <c r="M191" s="10" t="n"/>
      <c r="N191" s="12" t="n"/>
      <c r="O191" s="17">
        <f>IF(OR(C191="",D191=""),"",C191&amp;" - "&amp;D191)</f>
        <v/>
      </c>
      <c r="P191" s="18">
        <f>IF(E191="","",UPPER(SUBSTITUTE(SUBSTITUTE(E191,"-","")," ","")))</f>
        <v/>
      </c>
      <c r="Q191" s="18">
        <f>IF(P191="","",IF(LEN(P191)&lt;&gt;7,"Revisar",IF(AND(CODE(MID(P191,1,1))&gt;=65,CODE(MID(P191,1,1))&lt;=90,CODE(MID(P191,2,1))&gt;=65,CODE(MID(P191,2,1))&lt;=90,CODE(MID(P191,3,1))&gt;=65,CODE(MID(P191,3,1))&lt;=90,CODE(MID(P191,4,1))&gt;=48,CODE(MID(P191,4,1))&lt;=57,OR(AND(CODE(MID(P191,5,1))&gt;=48,CODE(MID(P191,5,1))&lt;=57,CODE(MID(P191,6,1))&gt;=48,CODE(MID(P191,6,1))&lt;=57,CODE(MID(P191,7,1))&gt;=48,CODE(MID(P191,7,1))&lt;=57),AND(CODE(MID(P191,5,1))&gt;=65,CODE(MID(P191,5,1))&lt;=90,CODE(MID(P191,6,1))&gt;=48,CODE(MID(P191,6,1))&lt;=57,CODE(MID(P191,7,1))&gt;=48,CODE(MID(P191,7,1))&lt;=57))),"Válido","Revisar")))</f>
        <v/>
      </c>
      <c r="R191" s="19">
        <f>IF(OR(P191="",M191=""),"",COUNTIFS($P$4:$P$203,P191,$M$4:$M$203,"Ativo"))</f>
        <v/>
      </c>
      <c r="S191" s="19">
        <f>IF(OR(O191="",M191=""),"",COUNTIFS($O$4:$O$203,O191,$M$4:$M$203,"Ativo"))</f>
        <v/>
      </c>
      <c r="T191" s="18">
        <f>IF(A191="","",IF(K191="","Sem credencial",IF(L191="","Validade ausente",IF(L191&lt;TODAY(),"Vencida",IF(L191&lt;=TODAY()+'Parâmetros'!$B$3,"Vence em breve","Vigente")))))</f>
        <v/>
      </c>
      <c r="U191" s="18">
        <f>IF(COUNTA($A191:$N191)=0,"",IF(OR(A191="",B191="",C191="",D191="",E191="",F191="",G191="",I191="",M191=""),"Incompleto",IF(Q191&lt;&gt;"Válido","Revisar placa",IF(AND(M191="Ativo",R191&gt;1),"Placa ativa duplicada",IF(AND(M191="Ativo",S191&gt;'Parâmetros'!$B$2),"Acima do limite",IF(AND(K191="",L191&lt;&gt;""),"Credencial inconsistente",IF(AND(M191="Ativo",'Parâmetros'!$B$4="Sim",K191=""),"Credencial ausente",IF(AND(K191&lt;&gt;"",L191=""),"Validade ausente",IF(AND(M191="Ativo",L191&lt;&gt;"",L191&lt;TODAY()),"Credencial vencida","OK")))))))))</f>
        <v/>
      </c>
      <c r="V191" s="17">
        <f>IF(U191="","",IF(U191&lt;&gt;"OK","Corrigir: "&amp;U191,IF(AND(M191&lt;&gt;"Inativo",T191="Vencida"),"Revisar credencial",IF(AND(M191&lt;&gt;"Inativo",T191="Vence em breve"),"Revisar validade",IF(M191="Pendente","Concluir cadastro","Nenhuma")))))</f>
        <v/>
      </c>
    </row>
    <row r="192" ht="31" customHeight="1">
      <c r="A192" s="10" t="n"/>
      <c r="B192" s="11" t="n"/>
      <c r="C192" s="10" t="n"/>
      <c r="D192" s="10" t="n"/>
      <c r="E192" s="10" t="n"/>
      <c r="F192" s="12" t="n"/>
      <c r="G192" s="12" t="n"/>
      <c r="H192" s="10" t="n"/>
      <c r="I192" s="10" t="n"/>
      <c r="J192" s="13" t="n"/>
      <c r="K192" s="10" t="n"/>
      <c r="L192" s="11" t="n"/>
      <c r="M192" s="10" t="n"/>
      <c r="N192" s="12" t="n"/>
      <c r="O192" s="14">
        <f>IF(OR(C192="",D192=""),"",C192&amp;" - "&amp;D192)</f>
        <v/>
      </c>
      <c r="P192" s="15">
        <f>IF(E192="","",UPPER(SUBSTITUTE(SUBSTITUTE(E192,"-","")," ","")))</f>
        <v/>
      </c>
      <c r="Q192" s="15">
        <f>IF(P192="","",IF(LEN(P192)&lt;&gt;7,"Revisar",IF(AND(CODE(MID(P192,1,1))&gt;=65,CODE(MID(P192,1,1))&lt;=90,CODE(MID(P192,2,1))&gt;=65,CODE(MID(P192,2,1))&lt;=90,CODE(MID(P192,3,1))&gt;=65,CODE(MID(P192,3,1))&lt;=90,CODE(MID(P192,4,1))&gt;=48,CODE(MID(P192,4,1))&lt;=57,OR(AND(CODE(MID(P192,5,1))&gt;=48,CODE(MID(P192,5,1))&lt;=57,CODE(MID(P192,6,1))&gt;=48,CODE(MID(P192,6,1))&lt;=57,CODE(MID(P192,7,1))&gt;=48,CODE(MID(P192,7,1))&lt;=57),AND(CODE(MID(P192,5,1))&gt;=65,CODE(MID(P192,5,1))&lt;=90,CODE(MID(P192,6,1))&gt;=48,CODE(MID(P192,6,1))&lt;=57,CODE(MID(P192,7,1))&gt;=48,CODE(MID(P192,7,1))&lt;=57))),"Válido","Revisar")))</f>
        <v/>
      </c>
      <c r="R192" s="16">
        <f>IF(OR(P192="",M192=""),"",COUNTIFS($P$4:$P$203,P192,$M$4:$M$203,"Ativo"))</f>
        <v/>
      </c>
      <c r="S192" s="16">
        <f>IF(OR(O192="",M192=""),"",COUNTIFS($O$4:$O$203,O192,$M$4:$M$203,"Ativo"))</f>
        <v/>
      </c>
      <c r="T192" s="15">
        <f>IF(A192="","",IF(K192="","Sem credencial",IF(L192="","Validade ausente",IF(L192&lt;TODAY(),"Vencida",IF(L192&lt;=TODAY()+'Parâmetros'!$B$3,"Vence em breve","Vigente")))))</f>
        <v/>
      </c>
      <c r="U192" s="15">
        <f>IF(COUNTA($A192:$N192)=0,"",IF(OR(A192="",B192="",C192="",D192="",E192="",F192="",G192="",I192="",M192=""),"Incompleto",IF(Q192&lt;&gt;"Válido","Revisar placa",IF(AND(M192="Ativo",R192&gt;1),"Placa ativa duplicada",IF(AND(M192="Ativo",S192&gt;'Parâmetros'!$B$2),"Acima do limite",IF(AND(K192="",L192&lt;&gt;""),"Credencial inconsistente",IF(AND(M192="Ativo",'Parâmetros'!$B$4="Sim",K192=""),"Credencial ausente",IF(AND(K192&lt;&gt;"",L192=""),"Validade ausente",IF(AND(M192="Ativo",L192&lt;&gt;"",L192&lt;TODAY()),"Credencial vencida","OK")))))))))</f>
        <v/>
      </c>
      <c r="V192" s="14">
        <f>IF(U192="","",IF(U192&lt;&gt;"OK","Corrigir: "&amp;U192,IF(AND(M192&lt;&gt;"Inativo",T192="Vencida"),"Revisar credencial",IF(AND(M192&lt;&gt;"Inativo",T192="Vence em breve"),"Revisar validade",IF(M192="Pendente","Concluir cadastro","Nenhuma")))))</f>
        <v/>
      </c>
    </row>
    <row r="193" ht="31" customHeight="1">
      <c r="A193" s="10" t="n"/>
      <c r="B193" s="11" t="n"/>
      <c r="C193" s="10" t="n"/>
      <c r="D193" s="10" t="n"/>
      <c r="E193" s="10" t="n"/>
      <c r="F193" s="12" t="n"/>
      <c r="G193" s="12" t="n"/>
      <c r="H193" s="10" t="n"/>
      <c r="I193" s="10" t="n"/>
      <c r="J193" s="13" t="n"/>
      <c r="K193" s="10" t="n"/>
      <c r="L193" s="11" t="n"/>
      <c r="M193" s="10" t="n"/>
      <c r="N193" s="12" t="n"/>
      <c r="O193" s="17">
        <f>IF(OR(C193="",D193=""),"",C193&amp;" - "&amp;D193)</f>
        <v/>
      </c>
      <c r="P193" s="18">
        <f>IF(E193="","",UPPER(SUBSTITUTE(SUBSTITUTE(E193,"-","")," ","")))</f>
        <v/>
      </c>
      <c r="Q193" s="18">
        <f>IF(P193="","",IF(LEN(P193)&lt;&gt;7,"Revisar",IF(AND(CODE(MID(P193,1,1))&gt;=65,CODE(MID(P193,1,1))&lt;=90,CODE(MID(P193,2,1))&gt;=65,CODE(MID(P193,2,1))&lt;=90,CODE(MID(P193,3,1))&gt;=65,CODE(MID(P193,3,1))&lt;=90,CODE(MID(P193,4,1))&gt;=48,CODE(MID(P193,4,1))&lt;=57,OR(AND(CODE(MID(P193,5,1))&gt;=48,CODE(MID(P193,5,1))&lt;=57,CODE(MID(P193,6,1))&gt;=48,CODE(MID(P193,6,1))&lt;=57,CODE(MID(P193,7,1))&gt;=48,CODE(MID(P193,7,1))&lt;=57),AND(CODE(MID(P193,5,1))&gt;=65,CODE(MID(P193,5,1))&lt;=90,CODE(MID(P193,6,1))&gt;=48,CODE(MID(P193,6,1))&lt;=57,CODE(MID(P193,7,1))&gt;=48,CODE(MID(P193,7,1))&lt;=57))),"Válido","Revisar")))</f>
        <v/>
      </c>
      <c r="R193" s="19">
        <f>IF(OR(P193="",M193=""),"",COUNTIFS($P$4:$P$203,P193,$M$4:$M$203,"Ativo"))</f>
        <v/>
      </c>
      <c r="S193" s="19">
        <f>IF(OR(O193="",M193=""),"",COUNTIFS($O$4:$O$203,O193,$M$4:$M$203,"Ativo"))</f>
        <v/>
      </c>
      <c r="T193" s="18">
        <f>IF(A193="","",IF(K193="","Sem credencial",IF(L193="","Validade ausente",IF(L193&lt;TODAY(),"Vencida",IF(L193&lt;=TODAY()+'Parâmetros'!$B$3,"Vence em breve","Vigente")))))</f>
        <v/>
      </c>
      <c r="U193" s="18">
        <f>IF(COUNTA($A193:$N193)=0,"",IF(OR(A193="",B193="",C193="",D193="",E193="",F193="",G193="",I193="",M193=""),"Incompleto",IF(Q193&lt;&gt;"Válido","Revisar placa",IF(AND(M193="Ativo",R193&gt;1),"Placa ativa duplicada",IF(AND(M193="Ativo",S193&gt;'Parâmetros'!$B$2),"Acima do limite",IF(AND(K193="",L193&lt;&gt;""),"Credencial inconsistente",IF(AND(M193="Ativo",'Parâmetros'!$B$4="Sim",K193=""),"Credencial ausente",IF(AND(K193&lt;&gt;"",L193=""),"Validade ausente",IF(AND(M193="Ativo",L193&lt;&gt;"",L193&lt;TODAY()),"Credencial vencida","OK")))))))))</f>
        <v/>
      </c>
      <c r="V193" s="17">
        <f>IF(U193="","",IF(U193&lt;&gt;"OK","Corrigir: "&amp;U193,IF(AND(M193&lt;&gt;"Inativo",T193="Vencida"),"Revisar credencial",IF(AND(M193&lt;&gt;"Inativo",T193="Vence em breve"),"Revisar validade",IF(M193="Pendente","Concluir cadastro","Nenhuma")))))</f>
        <v/>
      </c>
    </row>
    <row r="194" ht="31" customHeight="1">
      <c r="A194" s="10" t="n"/>
      <c r="B194" s="11" t="n"/>
      <c r="C194" s="10" t="n"/>
      <c r="D194" s="10" t="n"/>
      <c r="E194" s="10" t="n"/>
      <c r="F194" s="12" t="n"/>
      <c r="G194" s="12" t="n"/>
      <c r="H194" s="10" t="n"/>
      <c r="I194" s="10" t="n"/>
      <c r="J194" s="13" t="n"/>
      <c r="K194" s="10" t="n"/>
      <c r="L194" s="11" t="n"/>
      <c r="M194" s="10" t="n"/>
      <c r="N194" s="12" t="n"/>
      <c r="O194" s="14">
        <f>IF(OR(C194="",D194=""),"",C194&amp;" - "&amp;D194)</f>
        <v/>
      </c>
      <c r="P194" s="15">
        <f>IF(E194="","",UPPER(SUBSTITUTE(SUBSTITUTE(E194,"-","")," ","")))</f>
        <v/>
      </c>
      <c r="Q194" s="15">
        <f>IF(P194="","",IF(LEN(P194)&lt;&gt;7,"Revisar",IF(AND(CODE(MID(P194,1,1))&gt;=65,CODE(MID(P194,1,1))&lt;=90,CODE(MID(P194,2,1))&gt;=65,CODE(MID(P194,2,1))&lt;=90,CODE(MID(P194,3,1))&gt;=65,CODE(MID(P194,3,1))&lt;=90,CODE(MID(P194,4,1))&gt;=48,CODE(MID(P194,4,1))&lt;=57,OR(AND(CODE(MID(P194,5,1))&gt;=48,CODE(MID(P194,5,1))&lt;=57,CODE(MID(P194,6,1))&gt;=48,CODE(MID(P194,6,1))&lt;=57,CODE(MID(P194,7,1))&gt;=48,CODE(MID(P194,7,1))&lt;=57),AND(CODE(MID(P194,5,1))&gt;=65,CODE(MID(P194,5,1))&lt;=90,CODE(MID(P194,6,1))&gt;=48,CODE(MID(P194,6,1))&lt;=57,CODE(MID(P194,7,1))&gt;=48,CODE(MID(P194,7,1))&lt;=57))),"Válido","Revisar")))</f>
        <v/>
      </c>
      <c r="R194" s="16">
        <f>IF(OR(P194="",M194=""),"",COUNTIFS($P$4:$P$203,P194,$M$4:$M$203,"Ativo"))</f>
        <v/>
      </c>
      <c r="S194" s="16">
        <f>IF(OR(O194="",M194=""),"",COUNTIFS($O$4:$O$203,O194,$M$4:$M$203,"Ativo"))</f>
        <v/>
      </c>
      <c r="T194" s="15">
        <f>IF(A194="","",IF(K194="","Sem credencial",IF(L194="","Validade ausente",IF(L194&lt;TODAY(),"Vencida",IF(L194&lt;=TODAY()+'Parâmetros'!$B$3,"Vence em breve","Vigente")))))</f>
        <v/>
      </c>
      <c r="U194" s="15">
        <f>IF(COUNTA($A194:$N194)=0,"",IF(OR(A194="",B194="",C194="",D194="",E194="",F194="",G194="",I194="",M194=""),"Incompleto",IF(Q194&lt;&gt;"Válido","Revisar placa",IF(AND(M194="Ativo",R194&gt;1),"Placa ativa duplicada",IF(AND(M194="Ativo",S194&gt;'Parâmetros'!$B$2),"Acima do limite",IF(AND(K194="",L194&lt;&gt;""),"Credencial inconsistente",IF(AND(M194="Ativo",'Parâmetros'!$B$4="Sim",K194=""),"Credencial ausente",IF(AND(K194&lt;&gt;"",L194=""),"Validade ausente",IF(AND(M194="Ativo",L194&lt;&gt;"",L194&lt;TODAY()),"Credencial vencida","OK")))))))))</f>
        <v/>
      </c>
      <c r="V194" s="14">
        <f>IF(U194="","",IF(U194&lt;&gt;"OK","Corrigir: "&amp;U194,IF(AND(M194&lt;&gt;"Inativo",T194="Vencida"),"Revisar credencial",IF(AND(M194&lt;&gt;"Inativo",T194="Vence em breve"),"Revisar validade",IF(M194="Pendente","Concluir cadastro","Nenhuma")))))</f>
        <v/>
      </c>
    </row>
    <row r="195" ht="31" customHeight="1">
      <c r="A195" s="10" t="n"/>
      <c r="B195" s="11" t="n"/>
      <c r="C195" s="10" t="n"/>
      <c r="D195" s="10" t="n"/>
      <c r="E195" s="10" t="n"/>
      <c r="F195" s="12" t="n"/>
      <c r="G195" s="12" t="n"/>
      <c r="H195" s="10" t="n"/>
      <c r="I195" s="10" t="n"/>
      <c r="J195" s="13" t="n"/>
      <c r="K195" s="10" t="n"/>
      <c r="L195" s="11" t="n"/>
      <c r="M195" s="10" t="n"/>
      <c r="N195" s="12" t="n"/>
      <c r="O195" s="17">
        <f>IF(OR(C195="",D195=""),"",C195&amp;" - "&amp;D195)</f>
        <v/>
      </c>
      <c r="P195" s="18">
        <f>IF(E195="","",UPPER(SUBSTITUTE(SUBSTITUTE(E195,"-","")," ","")))</f>
        <v/>
      </c>
      <c r="Q195" s="18">
        <f>IF(P195="","",IF(LEN(P195)&lt;&gt;7,"Revisar",IF(AND(CODE(MID(P195,1,1))&gt;=65,CODE(MID(P195,1,1))&lt;=90,CODE(MID(P195,2,1))&gt;=65,CODE(MID(P195,2,1))&lt;=90,CODE(MID(P195,3,1))&gt;=65,CODE(MID(P195,3,1))&lt;=90,CODE(MID(P195,4,1))&gt;=48,CODE(MID(P195,4,1))&lt;=57,OR(AND(CODE(MID(P195,5,1))&gt;=48,CODE(MID(P195,5,1))&lt;=57,CODE(MID(P195,6,1))&gt;=48,CODE(MID(P195,6,1))&lt;=57,CODE(MID(P195,7,1))&gt;=48,CODE(MID(P195,7,1))&lt;=57),AND(CODE(MID(P195,5,1))&gt;=65,CODE(MID(P195,5,1))&lt;=90,CODE(MID(P195,6,1))&gt;=48,CODE(MID(P195,6,1))&lt;=57,CODE(MID(P195,7,1))&gt;=48,CODE(MID(P195,7,1))&lt;=57))),"Válido","Revisar")))</f>
        <v/>
      </c>
      <c r="R195" s="19">
        <f>IF(OR(P195="",M195=""),"",COUNTIFS($P$4:$P$203,P195,$M$4:$M$203,"Ativo"))</f>
        <v/>
      </c>
      <c r="S195" s="19">
        <f>IF(OR(O195="",M195=""),"",COUNTIFS($O$4:$O$203,O195,$M$4:$M$203,"Ativo"))</f>
        <v/>
      </c>
      <c r="T195" s="18">
        <f>IF(A195="","",IF(K195="","Sem credencial",IF(L195="","Validade ausente",IF(L195&lt;TODAY(),"Vencida",IF(L195&lt;=TODAY()+'Parâmetros'!$B$3,"Vence em breve","Vigente")))))</f>
        <v/>
      </c>
      <c r="U195" s="18">
        <f>IF(COUNTA($A195:$N195)=0,"",IF(OR(A195="",B195="",C195="",D195="",E195="",F195="",G195="",I195="",M195=""),"Incompleto",IF(Q195&lt;&gt;"Válido","Revisar placa",IF(AND(M195="Ativo",R195&gt;1),"Placa ativa duplicada",IF(AND(M195="Ativo",S195&gt;'Parâmetros'!$B$2),"Acima do limite",IF(AND(K195="",L195&lt;&gt;""),"Credencial inconsistente",IF(AND(M195="Ativo",'Parâmetros'!$B$4="Sim",K195=""),"Credencial ausente",IF(AND(K195&lt;&gt;"",L195=""),"Validade ausente",IF(AND(M195="Ativo",L195&lt;&gt;"",L195&lt;TODAY()),"Credencial vencida","OK")))))))))</f>
        <v/>
      </c>
      <c r="V195" s="17">
        <f>IF(U195="","",IF(U195&lt;&gt;"OK","Corrigir: "&amp;U195,IF(AND(M195&lt;&gt;"Inativo",T195="Vencida"),"Revisar credencial",IF(AND(M195&lt;&gt;"Inativo",T195="Vence em breve"),"Revisar validade",IF(M195="Pendente","Concluir cadastro","Nenhuma")))))</f>
        <v/>
      </c>
    </row>
    <row r="196" ht="31" customHeight="1">
      <c r="A196" s="10" t="n"/>
      <c r="B196" s="11" t="n"/>
      <c r="C196" s="10" t="n"/>
      <c r="D196" s="10" t="n"/>
      <c r="E196" s="10" t="n"/>
      <c r="F196" s="12" t="n"/>
      <c r="G196" s="12" t="n"/>
      <c r="H196" s="10" t="n"/>
      <c r="I196" s="10" t="n"/>
      <c r="J196" s="13" t="n"/>
      <c r="K196" s="10" t="n"/>
      <c r="L196" s="11" t="n"/>
      <c r="M196" s="10" t="n"/>
      <c r="N196" s="12" t="n"/>
      <c r="O196" s="14">
        <f>IF(OR(C196="",D196=""),"",C196&amp;" - "&amp;D196)</f>
        <v/>
      </c>
      <c r="P196" s="15">
        <f>IF(E196="","",UPPER(SUBSTITUTE(SUBSTITUTE(E196,"-","")," ","")))</f>
        <v/>
      </c>
      <c r="Q196" s="15">
        <f>IF(P196="","",IF(LEN(P196)&lt;&gt;7,"Revisar",IF(AND(CODE(MID(P196,1,1))&gt;=65,CODE(MID(P196,1,1))&lt;=90,CODE(MID(P196,2,1))&gt;=65,CODE(MID(P196,2,1))&lt;=90,CODE(MID(P196,3,1))&gt;=65,CODE(MID(P196,3,1))&lt;=90,CODE(MID(P196,4,1))&gt;=48,CODE(MID(P196,4,1))&lt;=57,OR(AND(CODE(MID(P196,5,1))&gt;=48,CODE(MID(P196,5,1))&lt;=57,CODE(MID(P196,6,1))&gt;=48,CODE(MID(P196,6,1))&lt;=57,CODE(MID(P196,7,1))&gt;=48,CODE(MID(P196,7,1))&lt;=57),AND(CODE(MID(P196,5,1))&gt;=65,CODE(MID(P196,5,1))&lt;=90,CODE(MID(P196,6,1))&gt;=48,CODE(MID(P196,6,1))&lt;=57,CODE(MID(P196,7,1))&gt;=48,CODE(MID(P196,7,1))&lt;=57))),"Válido","Revisar")))</f>
        <v/>
      </c>
      <c r="R196" s="16">
        <f>IF(OR(P196="",M196=""),"",COUNTIFS($P$4:$P$203,P196,$M$4:$M$203,"Ativo"))</f>
        <v/>
      </c>
      <c r="S196" s="16">
        <f>IF(OR(O196="",M196=""),"",COUNTIFS($O$4:$O$203,O196,$M$4:$M$203,"Ativo"))</f>
        <v/>
      </c>
      <c r="T196" s="15">
        <f>IF(A196="","",IF(K196="","Sem credencial",IF(L196="","Validade ausente",IF(L196&lt;TODAY(),"Vencida",IF(L196&lt;=TODAY()+'Parâmetros'!$B$3,"Vence em breve","Vigente")))))</f>
        <v/>
      </c>
      <c r="U196" s="15">
        <f>IF(COUNTA($A196:$N196)=0,"",IF(OR(A196="",B196="",C196="",D196="",E196="",F196="",G196="",I196="",M196=""),"Incompleto",IF(Q196&lt;&gt;"Válido","Revisar placa",IF(AND(M196="Ativo",R196&gt;1),"Placa ativa duplicada",IF(AND(M196="Ativo",S196&gt;'Parâmetros'!$B$2),"Acima do limite",IF(AND(K196="",L196&lt;&gt;""),"Credencial inconsistente",IF(AND(M196="Ativo",'Parâmetros'!$B$4="Sim",K196=""),"Credencial ausente",IF(AND(K196&lt;&gt;"",L196=""),"Validade ausente",IF(AND(M196="Ativo",L196&lt;&gt;"",L196&lt;TODAY()),"Credencial vencida","OK")))))))))</f>
        <v/>
      </c>
      <c r="V196" s="14">
        <f>IF(U196="","",IF(U196&lt;&gt;"OK","Corrigir: "&amp;U196,IF(AND(M196&lt;&gt;"Inativo",T196="Vencida"),"Revisar credencial",IF(AND(M196&lt;&gt;"Inativo",T196="Vence em breve"),"Revisar validade",IF(M196="Pendente","Concluir cadastro","Nenhuma")))))</f>
        <v/>
      </c>
    </row>
    <row r="197" ht="31" customHeight="1">
      <c r="A197" s="10" t="n"/>
      <c r="B197" s="11" t="n"/>
      <c r="C197" s="10" t="n"/>
      <c r="D197" s="10" t="n"/>
      <c r="E197" s="10" t="n"/>
      <c r="F197" s="12" t="n"/>
      <c r="G197" s="12" t="n"/>
      <c r="H197" s="10" t="n"/>
      <c r="I197" s="10" t="n"/>
      <c r="J197" s="13" t="n"/>
      <c r="K197" s="10" t="n"/>
      <c r="L197" s="11" t="n"/>
      <c r="M197" s="10" t="n"/>
      <c r="N197" s="12" t="n"/>
      <c r="O197" s="17">
        <f>IF(OR(C197="",D197=""),"",C197&amp;" - "&amp;D197)</f>
        <v/>
      </c>
      <c r="P197" s="18">
        <f>IF(E197="","",UPPER(SUBSTITUTE(SUBSTITUTE(E197,"-","")," ","")))</f>
        <v/>
      </c>
      <c r="Q197" s="18">
        <f>IF(P197="","",IF(LEN(P197)&lt;&gt;7,"Revisar",IF(AND(CODE(MID(P197,1,1))&gt;=65,CODE(MID(P197,1,1))&lt;=90,CODE(MID(P197,2,1))&gt;=65,CODE(MID(P197,2,1))&lt;=90,CODE(MID(P197,3,1))&gt;=65,CODE(MID(P197,3,1))&lt;=90,CODE(MID(P197,4,1))&gt;=48,CODE(MID(P197,4,1))&lt;=57,OR(AND(CODE(MID(P197,5,1))&gt;=48,CODE(MID(P197,5,1))&lt;=57,CODE(MID(P197,6,1))&gt;=48,CODE(MID(P197,6,1))&lt;=57,CODE(MID(P197,7,1))&gt;=48,CODE(MID(P197,7,1))&lt;=57),AND(CODE(MID(P197,5,1))&gt;=65,CODE(MID(P197,5,1))&lt;=90,CODE(MID(P197,6,1))&gt;=48,CODE(MID(P197,6,1))&lt;=57,CODE(MID(P197,7,1))&gt;=48,CODE(MID(P197,7,1))&lt;=57))),"Válido","Revisar")))</f>
        <v/>
      </c>
      <c r="R197" s="19">
        <f>IF(OR(P197="",M197=""),"",COUNTIFS($P$4:$P$203,P197,$M$4:$M$203,"Ativo"))</f>
        <v/>
      </c>
      <c r="S197" s="19">
        <f>IF(OR(O197="",M197=""),"",COUNTIFS($O$4:$O$203,O197,$M$4:$M$203,"Ativo"))</f>
        <v/>
      </c>
      <c r="T197" s="18">
        <f>IF(A197="","",IF(K197="","Sem credencial",IF(L197="","Validade ausente",IF(L197&lt;TODAY(),"Vencida",IF(L197&lt;=TODAY()+'Parâmetros'!$B$3,"Vence em breve","Vigente")))))</f>
        <v/>
      </c>
      <c r="U197" s="18">
        <f>IF(COUNTA($A197:$N197)=0,"",IF(OR(A197="",B197="",C197="",D197="",E197="",F197="",G197="",I197="",M197=""),"Incompleto",IF(Q197&lt;&gt;"Válido","Revisar placa",IF(AND(M197="Ativo",R197&gt;1),"Placa ativa duplicada",IF(AND(M197="Ativo",S197&gt;'Parâmetros'!$B$2),"Acima do limite",IF(AND(K197="",L197&lt;&gt;""),"Credencial inconsistente",IF(AND(M197="Ativo",'Parâmetros'!$B$4="Sim",K197=""),"Credencial ausente",IF(AND(K197&lt;&gt;"",L197=""),"Validade ausente",IF(AND(M197="Ativo",L197&lt;&gt;"",L197&lt;TODAY()),"Credencial vencida","OK")))))))))</f>
        <v/>
      </c>
      <c r="V197" s="17">
        <f>IF(U197="","",IF(U197&lt;&gt;"OK","Corrigir: "&amp;U197,IF(AND(M197&lt;&gt;"Inativo",T197="Vencida"),"Revisar credencial",IF(AND(M197&lt;&gt;"Inativo",T197="Vence em breve"),"Revisar validade",IF(M197="Pendente","Concluir cadastro","Nenhuma")))))</f>
        <v/>
      </c>
    </row>
    <row r="198" ht="31" customHeight="1">
      <c r="A198" s="10" t="n"/>
      <c r="B198" s="11" t="n"/>
      <c r="C198" s="10" t="n"/>
      <c r="D198" s="10" t="n"/>
      <c r="E198" s="10" t="n"/>
      <c r="F198" s="12" t="n"/>
      <c r="G198" s="12" t="n"/>
      <c r="H198" s="10" t="n"/>
      <c r="I198" s="10" t="n"/>
      <c r="J198" s="13" t="n"/>
      <c r="K198" s="10" t="n"/>
      <c r="L198" s="11" t="n"/>
      <c r="M198" s="10" t="n"/>
      <c r="N198" s="12" t="n"/>
      <c r="O198" s="14">
        <f>IF(OR(C198="",D198=""),"",C198&amp;" - "&amp;D198)</f>
        <v/>
      </c>
      <c r="P198" s="15">
        <f>IF(E198="","",UPPER(SUBSTITUTE(SUBSTITUTE(E198,"-","")," ","")))</f>
        <v/>
      </c>
      <c r="Q198" s="15">
        <f>IF(P198="","",IF(LEN(P198)&lt;&gt;7,"Revisar",IF(AND(CODE(MID(P198,1,1))&gt;=65,CODE(MID(P198,1,1))&lt;=90,CODE(MID(P198,2,1))&gt;=65,CODE(MID(P198,2,1))&lt;=90,CODE(MID(P198,3,1))&gt;=65,CODE(MID(P198,3,1))&lt;=90,CODE(MID(P198,4,1))&gt;=48,CODE(MID(P198,4,1))&lt;=57,OR(AND(CODE(MID(P198,5,1))&gt;=48,CODE(MID(P198,5,1))&lt;=57,CODE(MID(P198,6,1))&gt;=48,CODE(MID(P198,6,1))&lt;=57,CODE(MID(P198,7,1))&gt;=48,CODE(MID(P198,7,1))&lt;=57),AND(CODE(MID(P198,5,1))&gt;=65,CODE(MID(P198,5,1))&lt;=90,CODE(MID(P198,6,1))&gt;=48,CODE(MID(P198,6,1))&lt;=57,CODE(MID(P198,7,1))&gt;=48,CODE(MID(P198,7,1))&lt;=57))),"Válido","Revisar")))</f>
        <v/>
      </c>
      <c r="R198" s="16">
        <f>IF(OR(P198="",M198=""),"",COUNTIFS($P$4:$P$203,P198,$M$4:$M$203,"Ativo"))</f>
        <v/>
      </c>
      <c r="S198" s="16">
        <f>IF(OR(O198="",M198=""),"",COUNTIFS($O$4:$O$203,O198,$M$4:$M$203,"Ativo"))</f>
        <v/>
      </c>
      <c r="T198" s="15">
        <f>IF(A198="","",IF(K198="","Sem credencial",IF(L198="","Validade ausente",IF(L198&lt;TODAY(),"Vencida",IF(L198&lt;=TODAY()+'Parâmetros'!$B$3,"Vence em breve","Vigente")))))</f>
        <v/>
      </c>
      <c r="U198" s="15">
        <f>IF(COUNTA($A198:$N198)=0,"",IF(OR(A198="",B198="",C198="",D198="",E198="",F198="",G198="",I198="",M198=""),"Incompleto",IF(Q198&lt;&gt;"Válido","Revisar placa",IF(AND(M198="Ativo",R198&gt;1),"Placa ativa duplicada",IF(AND(M198="Ativo",S198&gt;'Parâmetros'!$B$2),"Acima do limite",IF(AND(K198="",L198&lt;&gt;""),"Credencial inconsistente",IF(AND(M198="Ativo",'Parâmetros'!$B$4="Sim",K198=""),"Credencial ausente",IF(AND(K198&lt;&gt;"",L198=""),"Validade ausente",IF(AND(M198="Ativo",L198&lt;&gt;"",L198&lt;TODAY()),"Credencial vencida","OK")))))))))</f>
        <v/>
      </c>
      <c r="V198" s="14">
        <f>IF(U198="","",IF(U198&lt;&gt;"OK","Corrigir: "&amp;U198,IF(AND(M198&lt;&gt;"Inativo",T198="Vencida"),"Revisar credencial",IF(AND(M198&lt;&gt;"Inativo",T198="Vence em breve"),"Revisar validade",IF(M198="Pendente","Concluir cadastro","Nenhuma")))))</f>
        <v/>
      </c>
    </row>
    <row r="199" ht="31" customHeight="1">
      <c r="A199" s="10" t="n"/>
      <c r="B199" s="11" t="n"/>
      <c r="C199" s="10" t="n"/>
      <c r="D199" s="10" t="n"/>
      <c r="E199" s="10" t="n"/>
      <c r="F199" s="12" t="n"/>
      <c r="G199" s="12" t="n"/>
      <c r="H199" s="10" t="n"/>
      <c r="I199" s="10" t="n"/>
      <c r="J199" s="13" t="n"/>
      <c r="K199" s="10" t="n"/>
      <c r="L199" s="11" t="n"/>
      <c r="M199" s="10" t="n"/>
      <c r="N199" s="12" t="n"/>
      <c r="O199" s="17">
        <f>IF(OR(C199="",D199=""),"",C199&amp;" - "&amp;D199)</f>
        <v/>
      </c>
      <c r="P199" s="18">
        <f>IF(E199="","",UPPER(SUBSTITUTE(SUBSTITUTE(E199,"-","")," ","")))</f>
        <v/>
      </c>
      <c r="Q199" s="18">
        <f>IF(P199="","",IF(LEN(P199)&lt;&gt;7,"Revisar",IF(AND(CODE(MID(P199,1,1))&gt;=65,CODE(MID(P199,1,1))&lt;=90,CODE(MID(P199,2,1))&gt;=65,CODE(MID(P199,2,1))&lt;=90,CODE(MID(P199,3,1))&gt;=65,CODE(MID(P199,3,1))&lt;=90,CODE(MID(P199,4,1))&gt;=48,CODE(MID(P199,4,1))&lt;=57,OR(AND(CODE(MID(P199,5,1))&gt;=48,CODE(MID(P199,5,1))&lt;=57,CODE(MID(P199,6,1))&gt;=48,CODE(MID(P199,6,1))&lt;=57,CODE(MID(P199,7,1))&gt;=48,CODE(MID(P199,7,1))&lt;=57),AND(CODE(MID(P199,5,1))&gt;=65,CODE(MID(P199,5,1))&lt;=90,CODE(MID(P199,6,1))&gt;=48,CODE(MID(P199,6,1))&lt;=57,CODE(MID(P199,7,1))&gt;=48,CODE(MID(P199,7,1))&lt;=57))),"Válido","Revisar")))</f>
        <v/>
      </c>
      <c r="R199" s="19">
        <f>IF(OR(P199="",M199=""),"",COUNTIFS($P$4:$P$203,P199,$M$4:$M$203,"Ativo"))</f>
        <v/>
      </c>
      <c r="S199" s="19">
        <f>IF(OR(O199="",M199=""),"",COUNTIFS($O$4:$O$203,O199,$M$4:$M$203,"Ativo"))</f>
        <v/>
      </c>
      <c r="T199" s="18">
        <f>IF(A199="","",IF(K199="","Sem credencial",IF(L199="","Validade ausente",IF(L199&lt;TODAY(),"Vencida",IF(L199&lt;=TODAY()+'Parâmetros'!$B$3,"Vence em breve","Vigente")))))</f>
        <v/>
      </c>
      <c r="U199" s="18">
        <f>IF(COUNTA($A199:$N199)=0,"",IF(OR(A199="",B199="",C199="",D199="",E199="",F199="",G199="",I199="",M199=""),"Incompleto",IF(Q199&lt;&gt;"Válido","Revisar placa",IF(AND(M199="Ativo",R199&gt;1),"Placa ativa duplicada",IF(AND(M199="Ativo",S199&gt;'Parâmetros'!$B$2),"Acima do limite",IF(AND(K199="",L199&lt;&gt;""),"Credencial inconsistente",IF(AND(M199="Ativo",'Parâmetros'!$B$4="Sim",K199=""),"Credencial ausente",IF(AND(K199&lt;&gt;"",L199=""),"Validade ausente",IF(AND(M199="Ativo",L199&lt;&gt;"",L199&lt;TODAY()),"Credencial vencida","OK")))))))))</f>
        <v/>
      </c>
      <c r="V199" s="17">
        <f>IF(U199="","",IF(U199&lt;&gt;"OK","Corrigir: "&amp;U199,IF(AND(M199&lt;&gt;"Inativo",T199="Vencida"),"Revisar credencial",IF(AND(M199&lt;&gt;"Inativo",T199="Vence em breve"),"Revisar validade",IF(M199="Pendente","Concluir cadastro","Nenhuma")))))</f>
        <v/>
      </c>
    </row>
    <row r="200" ht="31" customHeight="1">
      <c r="A200" s="10" t="n"/>
      <c r="B200" s="11" t="n"/>
      <c r="C200" s="10" t="n"/>
      <c r="D200" s="10" t="n"/>
      <c r="E200" s="10" t="n"/>
      <c r="F200" s="12" t="n"/>
      <c r="G200" s="12" t="n"/>
      <c r="H200" s="10" t="n"/>
      <c r="I200" s="10" t="n"/>
      <c r="J200" s="13" t="n"/>
      <c r="K200" s="10" t="n"/>
      <c r="L200" s="11" t="n"/>
      <c r="M200" s="10" t="n"/>
      <c r="N200" s="12" t="n"/>
      <c r="O200" s="14">
        <f>IF(OR(C200="",D200=""),"",C200&amp;" - "&amp;D200)</f>
        <v/>
      </c>
      <c r="P200" s="15">
        <f>IF(E200="","",UPPER(SUBSTITUTE(SUBSTITUTE(E200,"-","")," ","")))</f>
        <v/>
      </c>
      <c r="Q200" s="15">
        <f>IF(P200="","",IF(LEN(P200)&lt;&gt;7,"Revisar",IF(AND(CODE(MID(P200,1,1))&gt;=65,CODE(MID(P200,1,1))&lt;=90,CODE(MID(P200,2,1))&gt;=65,CODE(MID(P200,2,1))&lt;=90,CODE(MID(P200,3,1))&gt;=65,CODE(MID(P200,3,1))&lt;=90,CODE(MID(P200,4,1))&gt;=48,CODE(MID(P200,4,1))&lt;=57,OR(AND(CODE(MID(P200,5,1))&gt;=48,CODE(MID(P200,5,1))&lt;=57,CODE(MID(P200,6,1))&gt;=48,CODE(MID(P200,6,1))&lt;=57,CODE(MID(P200,7,1))&gt;=48,CODE(MID(P200,7,1))&lt;=57),AND(CODE(MID(P200,5,1))&gt;=65,CODE(MID(P200,5,1))&lt;=90,CODE(MID(P200,6,1))&gt;=48,CODE(MID(P200,6,1))&lt;=57,CODE(MID(P200,7,1))&gt;=48,CODE(MID(P200,7,1))&lt;=57))),"Válido","Revisar")))</f>
        <v/>
      </c>
      <c r="R200" s="16">
        <f>IF(OR(P200="",M200=""),"",COUNTIFS($P$4:$P$203,P200,$M$4:$M$203,"Ativo"))</f>
        <v/>
      </c>
      <c r="S200" s="16">
        <f>IF(OR(O200="",M200=""),"",COUNTIFS($O$4:$O$203,O200,$M$4:$M$203,"Ativo"))</f>
        <v/>
      </c>
      <c r="T200" s="15">
        <f>IF(A200="","",IF(K200="","Sem credencial",IF(L200="","Validade ausente",IF(L200&lt;TODAY(),"Vencida",IF(L200&lt;=TODAY()+'Parâmetros'!$B$3,"Vence em breve","Vigente")))))</f>
        <v/>
      </c>
      <c r="U200" s="15">
        <f>IF(COUNTA($A200:$N200)=0,"",IF(OR(A200="",B200="",C200="",D200="",E200="",F200="",G200="",I200="",M200=""),"Incompleto",IF(Q200&lt;&gt;"Válido","Revisar placa",IF(AND(M200="Ativo",R200&gt;1),"Placa ativa duplicada",IF(AND(M200="Ativo",S200&gt;'Parâmetros'!$B$2),"Acima do limite",IF(AND(K200="",L200&lt;&gt;""),"Credencial inconsistente",IF(AND(M200="Ativo",'Parâmetros'!$B$4="Sim",K200=""),"Credencial ausente",IF(AND(K200&lt;&gt;"",L200=""),"Validade ausente",IF(AND(M200="Ativo",L200&lt;&gt;"",L200&lt;TODAY()),"Credencial vencida","OK")))))))))</f>
        <v/>
      </c>
      <c r="V200" s="14">
        <f>IF(U200="","",IF(U200&lt;&gt;"OK","Corrigir: "&amp;U200,IF(AND(M200&lt;&gt;"Inativo",T200="Vencida"),"Revisar credencial",IF(AND(M200&lt;&gt;"Inativo",T200="Vence em breve"),"Revisar validade",IF(M200="Pendente","Concluir cadastro","Nenhuma")))))</f>
        <v/>
      </c>
    </row>
    <row r="201" ht="31" customHeight="1">
      <c r="A201" s="10" t="n"/>
      <c r="B201" s="11" t="n"/>
      <c r="C201" s="10" t="n"/>
      <c r="D201" s="10" t="n"/>
      <c r="E201" s="10" t="n"/>
      <c r="F201" s="12" t="n"/>
      <c r="G201" s="12" t="n"/>
      <c r="H201" s="10" t="n"/>
      <c r="I201" s="10" t="n"/>
      <c r="J201" s="13" t="n"/>
      <c r="K201" s="10" t="n"/>
      <c r="L201" s="11" t="n"/>
      <c r="M201" s="10" t="n"/>
      <c r="N201" s="12" t="n"/>
      <c r="O201" s="17">
        <f>IF(OR(C201="",D201=""),"",C201&amp;" - "&amp;D201)</f>
        <v/>
      </c>
      <c r="P201" s="18">
        <f>IF(E201="","",UPPER(SUBSTITUTE(SUBSTITUTE(E201,"-","")," ","")))</f>
        <v/>
      </c>
      <c r="Q201" s="18">
        <f>IF(P201="","",IF(LEN(P201)&lt;&gt;7,"Revisar",IF(AND(CODE(MID(P201,1,1))&gt;=65,CODE(MID(P201,1,1))&lt;=90,CODE(MID(P201,2,1))&gt;=65,CODE(MID(P201,2,1))&lt;=90,CODE(MID(P201,3,1))&gt;=65,CODE(MID(P201,3,1))&lt;=90,CODE(MID(P201,4,1))&gt;=48,CODE(MID(P201,4,1))&lt;=57,OR(AND(CODE(MID(P201,5,1))&gt;=48,CODE(MID(P201,5,1))&lt;=57,CODE(MID(P201,6,1))&gt;=48,CODE(MID(P201,6,1))&lt;=57,CODE(MID(P201,7,1))&gt;=48,CODE(MID(P201,7,1))&lt;=57),AND(CODE(MID(P201,5,1))&gt;=65,CODE(MID(P201,5,1))&lt;=90,CODE(MID(P201,6,1))&gt;=48,CODE(MID(P201,6,1))&lt;=57,CODE(MID(P201,7,1))&gt;=48,CODE(MID(P201,7,1))&lt;=57))),"Válido","Revisar")))</f>
        <v/>
      </c>
      <c r="R201" s="19">
        <f>IF(OR(P201="",M201=""),"",COUNTIFS($P$4:$P$203,P201,$M$4:$M$203,"Ativo"))</f>
        <v/>
      </c>
      <c r="S201" s="19">
        <f>IF(OR(O201="",M201=""),"",COUNTIFS($O$4:$O$203,O201,$M$4:$M$203,"Ativo"))</f>
        <v/>
      </c>
      <c r="T201" s="18">
        <f>IF(A201="","",IF(K201="","Sem credencial",IF(L201="","Validade ausente",IF(L201&lt;TODAY(),"Vencida",IF(L201&lt;=TODAY()+'Parâmetros'!$B$3,"Vence em breve","Vigente")))))</f>
        <v/>
      </c>
      <c r="U201" s="18">
        <f>IF(COUNTA($A201:$N201)=0,"",IF(OR(A201="",B201="",C201="",D201="",E201="",F201="",G201="",I201="",M201=""),"Incompleto",IF(Q201&lt;&gt;"Válido","Revisar placa",IF(AND(M201="Ativo",R201&gt;1),"Placa ativa duplicada",IF(AND(M201="Ativo",S201&gt;'Parâmetros'!$B$2),"Acima do limite",IF(AND(K201="",L201&lt;&gt;""),"Credencial inconsistente",IF(AND(M201="Ativo",'Parâmetros'!$B$4="Sim",K201=""),"Credencial ausente",IF(AND(K201&lt;&gt;"",L201=""),"Validade ausente",IF(AND(M201="Ativo",L201&lt;&gt;"",L201&lt;TODAY()),"Credencial vencida","OK")))))))))</f>
        <v/>
      </c>
      <c r="V201" s="17">
        <f>IF(U201="","",IF(U201&lt;&gt;"OK","Corrigir: "&amp;U201,IF(AND(M201&lt;&gt;"Inativo",T201="Vencida"),"Revisar credencial",IF(AND(M201&lt;&gt;"Inativo",T201="Vence em breve"),"Revisar validade",IF(M201="Pendente","Concluir cadastro","Nenhuma")))))</f>
        <v/>
      </c>
    </row>
    <row r="202" ht="31" customHeight="1">
      <c r="A202" s="10" t="n"/>
      <c r="B202" s="11" t="n"/>
      <c r="C202" s="10" t="n"/>
      <c r="D202" s="10" t="n"/>
      <c r="E202" s="10" t="n"/>
      <c r="F202" s="12" t="n"/>
      <c r="G202" s="12" t="n"/>
      <c r="H202" s="10" t="n"/>
      <c r="I202" s="10" t="n"/>
      <c r="J202" s="13" t="n"/>
      <c r="K202" s="10" t="n"/>
      <c r="L202" s="11" t="n"/>
      <c r="M202" s="10" t="n"/>
      <c r="N202" s="12" t="n"/>
      <c r="O202" s="14">
        <f>IF(OR(C202="",D202=""),"",C202&amp;" - "&amp;D202)</f>
        <v/>
      </c>
      <c r="P202" s="15">
        <f>IF(E202="","",UPPER(SUBSTITUTE(SUBSTITUTE(E202,"-","")," ","")))</f>
        <v/>
      </c>
      <c r="Q202" s="15">
        <f>IF(P202="","",IF(LEN(P202)&lt;&gt;7,"Revisar",IF(AND(CODE(MID(P202,1,1))&gt;=65,CODE(MID(P202,1,1))&lt;=90,CODE(MID(P202,2,1))&gt;=65,CODE(MID(P202,2,1))&lt;=90,CODE(MID(P202,3,1))&gt;=65,CODE(MID(P202,3,1))&lt;=90,CODE(MID(P202,4,1))&gt;=48,CODE(MID(P202,4,1))&lt;=57,OR(AND(CODE(MID(P202,5,1))&gt;=48,CODE(MID(P202,5,1))&lt;=57,CODE(MID(P202,6,1))&gt;=48,CODE(MID(P202,6,1))&lt;=57,CODE(MID(P202,7,1))&gt;=48,CODE(MID(P202,7,1))&lt;=57),AND(CODE(MID(P202,5,1))&gt;=65,CODE(MID(P202,5,1))&lt;=90,CODE(MID(P202,6,1))&gt;=48,CODE(MID(P202,6,1))&lt;=57,CODE(MID(P202,7,1))&gt;=48,CODE(MID(P202,7,1))&lt;=57))),"Válido","Revisar")))</f>
        <v/>
      </c>
      <c r="R202" s="16">
        <f>IF(OR(P202="",M202=""),"",COUNTIFS($P$4:$P$203,P202,$M$4:$M$203,"Ativo"))</f>
        <v/>
      </c>
      <c r="S202" s="16">
        <f>IF(OR(O202="",M202=""),"",COUNTIFS($O$4:$O$203,O202,$M$4:$M$203,"Ativo"))</f>
        <v/>
      </c>
      <c r="T202" s="15">
        <f>IF(A202="","",IF(K202="","Sem credencial",IF(L202="","Validade ausente",IF(L202&lt;TODAY(),"Vencida",IF(L202&lt;=TODAY()+'Parâmetros'!$B$3,"Vence em breve","Vigente")))))</f>
        <v/>
      </c>
      <c r="U202" s="15">
        <f>IF(COUNTA($A202:$N202)=0,"",IF(OR(A202="",B202="",C202="",D202="",E202="",F202="",G202="",I202="",M202=""),"Incompleto",IF(Q202&lt;&gt;"Válido","Revisar placa",IF(AND(M202="Ativo",R202&gt;1),"Placa ativa duplicada",IF(AND(M202="Ativo",S202&gt;'Parâmetros'!$B$2),"Acima do limite",IF(AND(K202="",L202&lt;&gt;""),"Credencial inconsistente",IF(AND(M202="Ativo",'Parâmetros'!$B$4="Sim",K202=""),"Credencial ausente",IF(AND(K202&lt;&gt;"",L202=""),"Validade ausente",IF(AND(M202="Ativo",L202&lt;&gt;"",L202&lt;TODAY()),"Credencial vencida","OK")))))))))</f>
        <v/>
      </c>
      <c r="V202" s="14">
        <f>IF(U202="","",IF(U202&lt;&gt;"OK","Corrigir: "&amp;U202,IF(AND(M202&lt;&gt;"Inativo",T202="Vencida"),"Revisar credencial",IF(AND(M202&lt;&gt;"Inativo",T202="Vence em breve"),"Revisar validade",IF(M202="Pendente","Concluir cadastro","Nenhuma")))))</f>
        <v/>
      </c>
    </row>
    <row r="203" ht="31" customHeight="1">
      <c r="A203" s="10" t="n"/>
      <c r="B203" s="11" t="n"/>
      <c r="C203" s="10" t="n"/>
      <c r="D203" s="10" t="n"/>
      <c r="E203" s="10" t="n"/>
      <c r="F203" s="12" t="n"/>
      <c r="G203" s="12" t="n"/>
      <c r="H203" s="10" t="n"/>
      <c r="I203" s="10" t="n"/>
      <c r="J203" s="13" t="n"/>
      <c r="K203" s="10" t="n"/>
      <c r="L203" s="11" t="n"/>
      <c r="M203" s="10" t="n"/>
      <c r="N203" s="12" t="n"/>
      <c r="O203" s="17">
        <f>IF(OR(C203="",D203=""),"",C203&amp;" - "&amp;D203)</f>
        <v/>
      </c>
      <c r="P203" s="18">
        <f>IF(E203="","",UPPER(SUBSTITUTE(SUBSTITUTE(E203,"-","")," ","")))</f>
        <v/>
      </c>
      <c r="Q203" s="18">
        <f>IF(P203="","",IF(LEN(P203)&lt;&gt;7,"Revisar",IF(AND(CODE(MID(P203,1,1))&gt;=65,CODE(MID(P203,1,1))&lt;=90,CODE(MID(P203,2,1))&gt;=65,CODE(MID(P203,2,1))&lt;=90,CODE(MID(P203,3,1))&gt;=65,CODE(MID(P203,3,1))&lt;=90,CODE(MID(P203,4,1))&gt;=48,CODE(MID(P203,4,1))&lt;=57,OR(AND(CODE(MID(P203,5,1))&gt;=48,CODE(MID(P203,5,1))&lt;=57,CODE(MID(P203,6,1))&gt;=48,CODE(MID(P203,6,1))&lt;=57,CODE(MID(P203,7,1))&gt;=48,CODE(MID(P203,7,1))&lt;=57),AND(CODE(MID(P203,5,1))&gt;=65,CODE(MID(P203,5,1))&lt;=90,CODE(MID(P203,6,1))&gt;=48,CODE(MID(P203,6,1))&lt;=57,CODE(MID(P203,7,1))&gt;=48,CODE(MID(P203,7,1))&lt;=57))),"Válido","Revisar")))</f>
        <v/>
      </c>
      <c r="R203" s="19">
        <f>IF(OR(P203="",M203=""),"",COUNTIFS($P$4:$P$203,P203,$M$4:$M$203,"Ativo"))</f>
        <v/>
      </c>
      <c r="S203" s="19">
        <f>IF(OR(O203="",M203=""),"",COUNTIFS($O$4:$O$203,O203,$M$4:$M$203,"Ativo"))</f>
        <v/>
      </c>
      <c r="T203" s="18">
        <f>IF(A203="","",IF(K203="","Sem credencial",IF(L203="","Validade ausente",IF(L203&lt;TODAY(),"Vencida",IF(L203&lt;=TODAY()+'Parâmetros'!$B$3,"Vence em breve","Vigente")))))</f>
        <v/>
      </c>
      <c r="U203" s="18">
        <f>IF(COUNTA($A203:$N203)=0,"",IF(OR(A203="",B203="",C203="",D203="",E203="",F203="",G203="",I203="",M203=""),"Incompleto",IF(Q203&lt;&gt;"Válido","Revisar placa",IF(AND(M203="Ativo",R203&gt;1),"Placa ativa duplicada",IF(AND(M203="Ativo",S203&gt;'Parâmetros'!$B$2),"Acima do limite",IF(AND(K203="",L203&lt;&gt;""),"Credencial inconsistente",IF(AND(M203="Ativo",'Parâmetros'!$B$4="Sim",K203=""),"Credencial ausente",IF(AND(K203&lt;&gt;"",L203=""),"Validade ausente",IF(AND(M203="Ativo",L203&lt;&gt;"",L203&lt;TODAY()),"Credencial vencida","OK")))))))))</f>
        <v/>
      </c>
      <c r="V203" s="17">
        <f>IF(U203="","",IF(U203&lt;&gt;"OK","Corrigir: "&amp;U203,IF(AND(M203&lt;&gt;"Inativo",T203="Vencida"),"Revisar credencial",IF(AND(M203&lt;&gt;"Inativo",T203="Vence em breve"),"Revisar validade",IF(M203="Pendente","Concluir cadastro","Nenhuma")))))</f>
        <v/>
      </c>
    </row>
  </sheetData>
  <autoFilter ref="A3:V203"/>
  <mergeCells count="2">
    <mergeCell ref="A2:V2"/>
    <mergeCell ref="A1:V1"/>
  </mergeCells>
  <conditionalFormatting sqref="A4:V203">
    <cfRule type="expression" priority="1" dxfId="2">
      <formula>AND($A4&lt;&gt;"",$U4&lt;&gt;"",$U4&lt;&gt;"OK")</formula>
    </cfRule>
    <cfRule type="expression" priority="2" dxfId="3">
      <formula>AND($A4&lt;&gt;"",$U4="OK",$V4&lt;&gt;"Nenhuma")</formula>
    </cfRule>
  </conditionalFormatting>
  <conditionalFormatting sqref="U4:U203">
    <cfRule type="expression" priority="3" dxfId="1">
      <formula>$U4="OK"</formula>
    </cfRule>
  </conditionalFormatting>
  <conditionalFormatting sqref="E4:E203">
    <cfRule type="expression" priority="4" dxfId="0">
      <formula>AND($M4="Ativo",$R4&gt;1)</formula>
    </cfRule>
  </conditionalFormatting>
  <conditionalFormatting sqref="L4:L203">
    <cfRule type="expression" priority="5" dxfId="0">
      <formula>AND($M4="Ativo",$L4&lt;&gt;"",$L4&lt;TODAY())</formula>
    </cfRule>
    <cfRule type="expression" priority="6" dxfId="4">
      <formula>AND($M4="Ativo",$L4&gt;=TODAY(),$L4&lt;=TODAY()+'Parâmetros'!$B$3)</formula>
    </cfRule>
  </conditionalFormatting>
  <conditionalFormatting sqref="S4:S203">
    <cfRule type="expression" priority="7" dxfId="5">
      <formula>AND($M4="Ativo",$S4&gt;'Parâmetros'!$B$2)</formula>
    </cfRule>
  </conditionalFormatting>
  <dataValidations count="14">
    <dataValidation sqref="A4:A203" showDropDown="0" showInputMessage="1" showErrorMessage="1" allowBlank="0" errorTitle="Código inválido" error="Use até 20 caracteres e não repita o código." promptTitle="Código administrativo" prompt="Informe um código único, como CAD-FIC-012." type="custom">
      <formula1>=OR(A4="",AND(LEN(A4)&lt;=20,COUNTIF($A$4:$A$203,A4)=1))</formula1>
    </dataValidation>
    <dataValidation sqref="B4:B203" showDropDown="0" showInputMessage="0" showErrorMessage="1" allowBlank="0" errorTitle="Data inválida" error="Informe uma data entre 01/01/2020 e a data atual." type="custom">
      <formula1>=OR(B4="",AND(B4&gt;=DATE(2020,1,1),B4&lt;=TODAY()))</formula1>
    </dataValidation>
    <dataValidation sqref="C4:C203" showDropDown="0" showInputMessage="0" showErrorMessage="1" allowBlank="0" errorTitle="Bloco/Torre inválido" error="Selecione um item da lista editável da aba Parâmetros." type="list">
      <formula1>=INDIRECT("'Parâmetros'!$G$2:$G$4")</formula1>
    </dataValidation>
    <dataValidation sqref="D4:D203" showDropDown="0" showInputMessage="0" showErrorMessage="1" allowBlank="0" errorTitle="Unidade inválida" error="Selecione um item da lista editável da aba Parâmetros." type="list">
      <formula1>=INDIRECT("'Parâmetros'!$H$2:$H$10")</formula1>
    </dataValidation>
    <dataValidation sqref="E4:E203" showDropDown="0" showInputMessage="1" showErrorMessage="1" allowBlank="0" errorTitle="Formato a revisar" error="Use apenas um formato de digitação AAA9999 ou AAA9A99." promptTitle="Conferência de digitação" prompt="A conferência não representa consulta ou validação oficial." type="custom">
      <formula1>=OR(E4="",Q4="Válido")</formula1>
    </dataValidation>
    <dataValidation sqref="F4:G203" showDropDown="0" showInputMessage="0" showErrorMessage="1" allowBlank="0" errorTitle="Texto muito longo" error="Use no máximo 40 caracteres." type="custom">
      <formula1>=OR(F4="",LEN(F4)&lt;=40)</formula1>
    </dataValidation>
    <dataValidation sqref="H4:H203" showDropDown="0" showInputMessage="0" showErrorMessage="1" allowBlank="0" errorTitle="Cor inválida" error="Selecione uma cor da lista editável da aba Parâmetros." type="list">
      <formula1>=INDIRECT("'Parâmetros'!$F$2:$F$9")</formula1>
    </dataValidation>
    <dataValidation sqref="I4:I203" showDropDown="0" showInputMessage="0" showErrorMessage="1" allowBlank="0" errorTitle="Tipo inválido" error="Selecione um tipo da lista editável da aba Parâmetros." type="list">
      <formula1>=INDIRECT("'Parâmetros'!$E$2:$E$5")</formula1>
    </dataValidation>
    <dataValidation sqref="J4:J203" showDropDown="0" showInputMessage="0" showErrorMessage="1" allowBlank="0" errorTitle="Ano/modelo inválido" error="Informe um ano inteiro dentro dos limites da aba Parâmetros." type="whole" operator="between">
      <formula1>=INDIRECT("'Parâmetros'!$B$5")</formula1>
      <formula2>=INDIRECT("'Parâmetros'!$B$6")</formula2>
    </dataValidation>
    <dataValidation sqref="K4:K203" showDropDown="0" showInputMessage="1" showErrorMessage="1" allowBlank="0" errorTitle="Identificador inválido" error="Use até 30 caracteres e não repita o identificador visual." promptTitle="Identificador visual" prompt="Informe somente o número impresso, sem função de acesso." type="custom">
      <formula1>=OR(K4="",AND(LEN(K4)&lt;=30,COUNTIF($K$4:$K$203,K4)=1))</formula1>
    </dataValidation>
    <dataValidation sqref="L4:L203" showDropDown="0" showInputMessage="0" showErrorMessage="1" allowBlank="0" errorTitle="Validade inválida" error="A validade deve ser igual ou posterior ao cadastro e até 31/12/2100." type="custom">
      <formula1>=OR(L4="",AND(B4&lt;&gt;"",L4&gt;=B4,L4&lt;=DATE(2100,12,31)))</formula1>
    </dataValidation>
    <dataValidation sqref="M4:M203" showDropDown="0" showInputMessage="0" showErrorMessage="1" allowBlank="0" errorTitle="Situação inválida" error="Selecione Ativo, Pendente ou Inativo." type="list">
      <formula1>=INDIRECT("'Parâmetros'!$D$2:$D$4")</formula1>
    </dataValidation>
    <dataValidation sqref="N4:N203" showDropDown="0" showInputMessage="0" showErrorMessage="1" allowBlank="0" errorTitle="Observação muito longa" error="Use no máximo 120 caracteres e não registre dados pessoais." type="custom">
      <formula1>=OR(N4="",LEN(N4)&lt;=120)</formula1>
    </dataValidation>
    <dataValidation sqref="O4:V203" showDropDown="0" showInputMessage="0" showErrorMessage="1" allowBlank="0" errorTitle="Área calculada" error="As colunas O a V contêm fórmulas e não devem receber digitação." type="custom">
      <formula1>=FALSE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D7A52E"/>
    <outlinePr summaryBelow="1" summaryRight="1"/>
    <pageSetUpPr/>
  </sheetPr>
  <dimension ref="A1:H10"/>
  <sheetViews>
    <sheetView showGridLines="0" zoomScale="9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3" customWidth="1" min="3" max="3"/>
    <col width="16" customWidth="1" min="4" max="4"/>
    <col width="17" customWidth="1" min="5" max="5"/>
    <col width="14" customWidth="1" min="6" max="6"/>
    <col width="19" customWidth="1" min="7" max="7"/>
    <col width="14" customWidth="1" min="8" max="8"/>
  </cols>
  <sheetData>
    <row r="1" ht="30" customHeight="1">
      <c r="A1" s="1" t="inlineStr">
        <is>
          <t>Parâmetros editáveis</t>
        </is>
      </c>
      <c r="B1" s="22" t="n"/>
      <c r="D1" s="9" t="inlineStr">
        <is>
          <t>Situação</t>
        </is>
      </c>
      <c r="E1" s="9" t="inlineStr">
        <is>
          <t>Tipo</t>
        </is>
      </c>
      <c r="F1" s="9" t="inlineStr">
        <is>
          <t>Cor</t>
        </is>
      </c>
      <c r="G1" s="9" t="inlineStr">
        <is>
          <t>Bloco/Torre</t>
        </is>
      </c>
      <c r="H1" s="9" t="inlineStr">
        <is>
          <t>Unidade</t>
        </is>
      </c>
    </row>
    <row r="2" ht="24" customHeight="1">
      <c r="A2" s="2" t="inlineStr">
        <is>
          <t>Limite de veículos ativos por unidade</t>
        </is>
      </c>
      <c r="B2" s="20" t="n">
        <v>2</v>
      </c>
      <c r="D2" s="21" t="inlineStr">
        <is>
          <t>Ativo</t>
        </is>
      </c>
      <c r="E2" s="21" t="inlineStr">
        <is>
          <t>Automóvel</t>
        </is>
      </c>
      <c r="F2" s="21" t="inlineStr">
        <is>
          <t>Branco</t>
        </is>
      </c>
      <c r="G2" s="21" t="inlineStr">
        <is>
          <t>Torre Teste A</t>
        </is>
      </c>
      <c r="H2" s="21" t="inlineStr">
        <is>
          <t>T-101</t>
        </is>
      </c>
    </row>
    <row r="3" ht="24" customHeight="1">
      <c r="A3" s="2" t="inlineStr">
        <is>
          <t>Antecedência para alerta de validade, em dias</t>
        </is>
      </c>
      <c r="B3" s="20" t="n">
        <v>30</v>
      </c>
      <c r="D3" s="21" t="inlineStr">
        <is>
          <t>Pendente</t>
        </is>
      </c>
      <c r="E3" s="21" t="inlineStr">
        <is>
          <t>Motocicleta</t>
        </is>
      </c>
      <c r="F3" s="21" t="inlineStr">
        <is>
          <t>Preto</t>
        </is>
      </c>
      <c r="G3" s="21" t="inlineStr">
        <is>
          <t>Torre Teste B</t>
        </is>
      </c>
      <c r="H3" s="21" t="inlineStr">
        <is>
          <t>T-102</t>
        </is>
      </c>
    </row>
    <row r="4" ht="24" customHeight="1">
      <c r="A4" s="2" t="inlineStr">
        <is>
          <t>Exigir credencial visual para cadastro ativo</t>
        </is>
      </c>
      <c r="B4" s="20" t="inlineStr">
        <is>
          <t>Sim</t>
        </is>
      </c>
      <c r="D4" s="21" t="inlineStr">
        <is>
          <t>Inativo</t>
        </is>
      </c>
      <c r="E4" s="21" t="inlineStr">
        <is>
          <t>Utilitário</t>
        </is>
      </c>
      <c r="F4" s="21" t="inlineStr">
        <is>
          <t>Prata</t>
        </is>
      </c>
      <c r="G4" s="21" t="inlineStr">
        <is>
          <t>Torre Teste C</t>
        </is>
      </c>
      <c r="H4" s="21" t="inlineStr">
        <is>
          <t>T-103</t>
        </is>
      </c>
    </row>
    <row r="5" ht="24" customHeight="1">
      <c r="A5" s="2" t="inlineStr">
        <is>
          <t>Menor ano/modelo aceito</t>
        </is>
      </c>
      <c r="B5" s="20" t="n">
        <v>1980</v>
      </c>
      <c r="E5" s="21" t="inlineStr">
        <is>
          <t>Outro</t>
        </is>
      </c>
      <c r="F5" s="21" t="inlineStr">
        <is>
          <t>Cinza</t>
        </is>
      </c>
      <c r="H5" s="21" t="inlineStr">
        <is>
          <t>T-104</t>
        </is>
      </c>
    </row>
    <row r="6" ht="24" customHeight="1">
      <c r="A6" s="2" t="inlineStr">
        <is>
          <t>Maior ano/modelo aceito</t>
        </is>
      </c>
      <c r="B6" s="20">
        <f>YEAR(TODAY())+1</f>
        <v/>
      </c>
      <c r="F6" s="21" t="inlineStr">
        <is>
          <t>Azul</t>
        </is>
      </c>
      <c r="H6" s="21" t="inlineStr">
        <is>
          <t>T-105</t>
        </is>
      </c>
    </row>
    <row r="7" ht="24" customHeight="1">
      <c r="F7" s="21" t="inlineStr">
        <is>
          <t>Vermelho</t>
        </is>
      </c>
      <c r="H7" s="21" t="inlineStr">
        <is>
          <t>T-106</t>
        </is>
      </c>
    </row>
    <row r="8" ht="24" customHeight="1">
      <c r="F8" s="21" t="inlineStr">
        <is>
          <t>Verde</t>
        </is>
      </c>
      <c r="H8" s="21" t="inlineStr">
        <is>
          <t>T-201</t>
        </is>
      </c>
    </row>
    <row r="9" ht="24" customHeight="1">
      <c r="F9" s="21" t="inlineStr">
        <is>
          <t>Outra</t>
        </is>
      </c>
      <c r="H9" s="21" t="inlineStr">
        <is>
          <t>T-301</t>
        </is>
      </c>
    </row>
    <row r="10" ht="24" customHeight="1">
      <c r="H10" s="21" t="inlineStr">
        <is>
          <t>T-401</t>
        </is>
      </c>
    </row>
  </sheetData>
  <mergeCells count="1">
    <mergeCell ref="A1:B1"/>
  </mergeCells>
  <dataValidations count="4">
    <dataValidation sqref="B2" showDropDown="0" showInputMessage="0" showErrorMessage="1" allowBlank="0" errorTitle="Limite inválido" error="Informe um número inteiro entre 0 e 20." type="whole" operator="between">
      <formula1>0</formula1>
      <formula2>20</formula2>
    </dataValidation>
    <dataValidation sqref="B3" showDropDown="0" showInputMessage="0" showErrorMessage="1" allowBlank="0" errorTitle="Prazo inválido" error="Informe um número inteiro entre 0 e 365 dias." type="whole" operator="between">
      <formula1>0</formula1>
      <formula2>365</formula2>
    </dataValidation>
    <dataValidation sqref="B4" showDropDown="0" showInputMessage="0" showErrorMessage="1" allowBlank="0" errorTitle="Opção inválida" error="Selecione Sim ou Não." type="list">
      <formula1>"Sim,Não"</formula1>
    </dataValidation>
    <dataValidation sqref="B5" showDropDown="0" showInputMessage="0" showErrorMessage="1" allowBlank="0" errorTitle="Ano mínimo inválido" error="Informe um ano inteiro entre 1900 e o maior ano aceito." type="whole" operator="between">
      <formula1>1900</formula1>
      <formula2>=INDIRECT("'Parâmetros'!$B$6")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Administração condominial</dc:creator>
  <dc:title xmlns:dc="http://purl.org/dc/elements/1.1/">Cadastro administrativo de veículos de moradores</dc:title>
  <dc:subject xmlns:dc="http://purl.org/dc/elements/1.1/">Controle administrativo fictício de veículos e credenciais visuais</dc:subject>
  <dcterms:created xmlns:dcterms="http://purl.org/dc/terms/" xmlns:xsi="http://www.w3.org/2001/XMLSchema-instance" xsi:type="dcterms:W3CDTF">2026-09-19T07:09:47Z</dcterms:created>
  <dcterms:modified xmlns:dcterms="http://purl.org/dc/terms/" xmlns:xsi="http://www.w3.org/2001/XMLSchema-instance" xsi:type="dcterms:W3CDTF">2026-09-19T07:09:47+00:00Z</dcterms:modified>
</cp:coreProperties>
</file>