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figurações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Balancete" sheetId="4" state="visible" r:id="rId4"/>
  </sheets>
  <definedNames>
    <definedName name="_xlnm._FilterDatabase" localSheetId="2" hidden="1">'Lançamentos'!$A$5:$K$155</definedName>
    <definedName name="_xlnm._FilterDatabase" localSheetId="3" hidden="1">'Balancete'!$A$5:$F$26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,##0.00;[Red]-R$ #,##0.00;R$ 0.00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2"/>
    </font>
    <font>
      <name val="Aptos"/>
      <b val="1"/>
      <color rgb="00FFFFFF"/>
      <sz val="10"/>
    </font>
    <font>
      <name val="Aptos"/>
      <color rgb="001F1F1F"/>
      <sz val="10"/>
    </font>
    <font>
      <name val="Aptos"/>
      <b val="1"/>
      <color rgb="001F1F1F"/>
      <sz val="10"/>
    </font>
    <font>
      <name val="Aptos"/>
      <b val="1"/>
      <color rgb="0017324D"/>
      <sz val="11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E8EEF3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  <border>
      <left/>
      <right/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5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49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49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0" fontId="0" fillId="0" borderId="4" pivotButton="0" quotePrefix="0" xfId="0"/>
    <xf numFmtId="164" fontId="3" fillId="7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8"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1F1F1F"/>
        <sz val="10"/>
      </font>
      <fill>
        <patternFill patternType="solid">
          <fgColor rgb="00D7A52E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CE4D6"/>
        </patternFill>
      </fill>
    </dxf>
    <dxf>
      <font>
        <name val="Aptos"/>
        <strike val="1"/>
        <color rgb="00666666"/>
        <sz val="10"/>
      </font>
      <fill>
        <patternFill patternType="solid">
          <fgColor rgb="00E7E6E6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aContasConfig" displayName="TabelaContasConfig" ref="A10:B30" headerRowCount="1">
  <autoFilter ref="A10:B30"/>
  <tableColumns count="2">
    <tableColumn id="1" name="Conta"/>
    <tableColumn id="2" name="Natureza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elaSituacoesConfig" displayName="TabelaSituacoesConfig" ref="D10:D13" headerRowCount="1">
  <autoFilter ref="D10:D13"/>
  <tableColumns count="1">
    <tableColumn id="4" name="Situações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abelaLancamentos" displayName="TabelaLancamentos" ref="A5:K155" headerRowCount="1">
  <autoFilter ref="A5:K155"/>
  <tableColumns count="11">
    <tableColumn id="1" name="ID"/>
    <tableColumn id="2" name="Data"/>
    <tableColumn id="3" name="Conta"/>
    <tableColumn id="4" name="Natureza"/>
    <tableColumn id="5" name="Histórico"/>
    <tableColumn id="6" name="Referência interna"/>
    <tableColumn id="7" name="Situação"/>
    <tableColumn id="8" name="Valor (R$)"/>
    <tableColumn id="9" name="No período?"/>
    <tableColumn id="10" name="Valor considerado (R$)"/>
    <tableColumn id="11" name="Alerta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id="4" name="TabelaBalancete" displayName="TabelaBalancete" ref="A5:F26" headerRowCount="1">
  <autoFilter ref="A5:F26"/>
  <tableColumns count="6">
    <tableColumn id="1" name="Conta"/>
    <tableColumn id="2" name="Natureza"/>
    <tableColumn id="3" name="Qtd. confirmada"/>
    <tableColumn id="4" name="Entradas (R$)"/>
    <tableColumn id="5" name="Saídas (R$)"/>
    <tableColumn id="6" name="Movimento líquido (R$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</cols>
  <sheetData>
    <row r="1" ht="28" customHeight="1">
      <c r="A1" s="1" t="inlineStr">
        <is>
          <t>MODELO COM DADOS FICTÍCIOS — substitua ou exclua os exemplos antes do uso.</t>
        </is>
      </c>
      <c r="B1" s="36" t="n"/>
    </row>
    <row r="2"/>
    <row r="3">
      <c r="A3" s="2" t="inlineStr">
        <is>
          <t>Resumo do fechamento administrativo</t>
        </is>
      </c>
    </row>
    <row r="4" ht="30" customHeight="1">
      <c r="A4" s="3" t="inlineStr">
        <is>
          <t>Indicador</t>
        </is>
      </c>
      <c r="B4" s="3" t="inlineStr">
        <is>
          <t>Resultado</t>
        </is>
      </c>
    </row>
    <row r="5">
      <c r="A5" s="4" t="inlineStr">
        <is>
          <t>Período</t>
        </is>
      </c>
      <c r="B5" s="5">
        <f>Balancete!B2</f>
        <v/>
      </c>
    </row>
    <row r="6">
      <c r="A6" s="6" t="inlineStr">
        <is>
          <t>Saldo inicial</t>
        </is>
      </c>
      <c r="B6" s="37">
        <f>Balancete!I2</f>
        <v/>
      </c>
    </row>
    <row r="7">
      <c r="A7" s="4" t="inlineStr">
        <is>
          <t>Entradas confirmadas</t>
        </is>
      </c>
      <c r="B7" s="38">
        <f>Balancete!I3</f>
        <v/>
      </c>
    </row>
    <row r="8">
      <c r="A8" s="6" t="inlineStr">
        <is>
          <t>Saídas confirmadas</t>
        </is>
      </c>
      <c r="B8" s="37">
        <f>Balancete!I4</f>
        <v/>
      </c>
    </row>
    <row r="9">
      <c r="A9" s="4" t="inlineStr">
        <is>
          <t>Saldo final calculado</t>
        </is>
      </c>
      <c r="B9" s="38">
        <f>Balancete!I5</f>
        <v/>
      </c>
    </row>
    <row r="10">
      <c r="A10" s="6" t="inlineStr">
        <is>
          <t>Saldo final informado</t>
        </is>
      </c>
      <c r="B10" s="37">
        <f>Balancete!I6</f>
        <v/>
      </c>
    </row>
    <row r="11">
      <c r="A11" s="4" t="inlineStr">
        <is>
          <t>Diferença</t>
        </is>
      </c>
      <c r="B11" s="38">
        <f>Balancete!I7</f>
        <v/>
      </c>
    </row>
    <row r="12">
      <c r="A12" s="6" t="inlineStr">
        <is>
          <t>Situação</t>
        </is>
      </c>
      <c r="B12" s="9">
        <f>Balancete!I8</f>
        <v/>
      </c>
    </row>
    <row r="13">
      <c r="A13" s="4" t="inlineStr">
        <is>
          <t>Movimentações consideradas</t>
        </is>
      </c>
      <c r="B13" s="10">
        <f>Balancete!C26</f>
        <v/>
      </c>
    </row>
    <row r="14">
      <c r="A14" s="6" t="inlineStr">
        <is>
          <t>A conferir no período</t>
        </is>
      </c>
      <c r="B14" s="11">
        <f>Balancete!I9</f>
        <v/>
      </c>
    </row>
    <row r="15">
      <c r="A15" s="4" t="inlineStr">
        <is>
          <t>Registros para revisar</t>
        </is>
      </c>
      <c r="B15" s="10">
        <f>Balancete!I10</f>
        <v/>
      </c>
    </row>
    <row r="16">
      <c r="A16" s="6" t="inlineStr">
        <is>
          <t>Fora do período</t>
        </is>
      </c>
      <c r="B16" s="11">
        <f>Balancete!I11</f>
        <v/>
      </c>
    </row>
    <row r="17"/>
    <row r="18" ht="34" customHeight="1">
      <c r="A18" s="12" t="inlineStr">
        <is>
          <t>Use a aba Balancete para analisar os valores por conta e a aba Lançamentos para revisar os registros sinalizados.</t>
        </is>
      </c>
    </row>
  </sheetData>
  <mergeCells count="1">
    <mergeCell ref="A1:B1"/>
  </mergeCells>
  <conditionalFormatting sqref="B12">
    <cfRule type="expression" priority="1" dxfId="0" stopIfTrue="1">
      <formula>$B$12="Conciliado"</formula>
    </cfRule>
    <cfRule type="expression" priority="2" dxfId="1" stopIfTrue="1">
      <formula>$B$12="Divergência"</formula>
    </cfRule>
    <cfRule type="expression" priority="3" dxfId="2" stopIfTrue="1">
      <formula>$B$12="Pendente"</formula>
    </cfRule>
  </conditionalFormatting>
  <conditionalFormatting sqref="B11">
    <cfRule type="expression" priority="4" dxfId="1" stopIfTrue="1">
      <formula>$B$12="Divergência"</formula>
    </cfRule>
  </conditionalFormatting>
  <conditionalFormatting sqref="B9">
    <cfRule type="expression" priority="5" dxfId="1" stopIfTrue="1">
      <formula>AND(ISNUMBER($B$9),$B$9&lt;0)</formula>
    </cfRule>
  </conditionalFormatting>
  <conditionalFormatting sqref="B14:B16">
    <cfRule type="expression" priority="6" dxfId="3" stopIfTrue="1">
      <formula>B14&gt;0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46" customWidth="1" min="4" max="4"/>
  </cols>
  <sheetData>
    <row r="1" ht="28" customHeight="1">
      <c r="A1" s="1" t="inlineStr">
        <is>
          <t>MODELO COM DADOS FICTÍCIOS — substitua ou exclua os exemplos antes do uso.</t>
        </is>
      </c>
      <c r="B1" s="39" t="n"/>
      <c r="C1" s="39" t="n"/>
      <c r="D1" s="36" t="n"/>
    </row>
    <row r="2">
      <c r="A2" s="13" t="inlineStr">
        <is>
          <t>Data inicial</t>
        </is>
      </c>
      <c r="B2" s="14" t="n">
        <v>46266</v>
      </c>
      <c r="D2" s="15" t="inlineStr">
        <is>
          <t>Preencha somente células em amarelo.</t>
        </is>
      </c>
    </row>
    <row r="3">
      <c r="A3" s="13" t="inlineStr">
        <is>
          <t>Data final</t>
        </is>
      </c>
      <c r="B3" s="14" t="n">
        <v>46295</v>
      </c>
      <c r="D3" s="12" t="inlineStr">
        <is>
          <t>As premissas podem ser ajustadas para o período analisado.</t>
        </is>
      </c>
    </row>
    <row r="4">
      <c r="A4" s="13" t="inlineStr">
        <is>
          <t>Saldo inicial</t>
        </is>
      </c>
      <c r="B4" s="40" t="n">
        <v>12500</v>
      </c>
    </row>
    <row r="5">
      <c r="A5" s="13" t="inlineStr">
        <is>
          <t>Saldo final informado</t>
        </is>
      </c>
      <c r="B5" s="40" t="n">
        <v>20740</v>
      </c>
    </row>
    <row r="6">
      <c r="A6" s="13" t="inlineStr">
        <is>
          <t>Tolerância de diferença</t>
        </is>
      </c>
      <c r="B6" s="40" t="n">
        <v>0.01</v>
      </c>
    </row>
    <row r="7"/>
    <row r="8">
      <c r="A8" s="2" t="inlineStr">
        <is>
          <t>Cadastro de contas financeiras</t>
        </is>
      </c>
      <c r="D8" s="2" t="inlineStr">
        <is>
          <t>Situações disponíveis</t>
        </is>
      </c>
    </row>
    <row r="9"/>
    <row r="10" ht="30" customHeight="1">
      <c r="A10" s="3" t="inlineStr">
        <is>
          <t>Conta</t>
        </is>
      </c>
      <c r="B10" s="3" t="inlineStr">
        <is>
          <t>Natureza</t>
        </is>
      </c>
      <c r="D10" s="17" t="inlineStr">
        <is>
          <t>Situações</t>
        </is>
      </c>
    </row>
    <row r="11">
      <c r="A11" s="18" t="inlineStr">
        <is>
          <t>Receita ordinária</t>
        </is>
      </c>
      <c r="B11" s="19" t="inlineStr">
        <is>
          <t>Entrada</t>
        </is>
      </c>
      <c r="D11" s="19" t="inlineStr">
        <is>
          <t>Confirmado</t>
        </is>
      </c>
    </row>
    <row r="12">
      <c r="A12" s="18" t="inlineStr">
        <is>
          <t>Receita de uso de áreas</t>
        </is>
      </c>
      <c r="B12" s="19" t="inlineStr">
        <is>
          <t>Entrada</t>
        </is>
      </c>
      <c r="D12" s="19" t="inlineStr">
        <is>
          <t>A conferir</t>
        </is>
      </c>
    </row>
    <row r="13">
      <c r="A13" s="18" t="inlineStr">
        <is>
          <t>Rendimentos financeiros</t>
        </is>
      </c>
      <c r="B13" s="19" t="inlineStr">
        <is>
          <t>Entrada</t>
        </is>
      </c>
      <c r="D13" s="19" t="inlineStr">
        <is>
          <t>Excluído</t>
        </is>
      </c>
    </row>
    <row r="14">
      <c r="A14" s="18" t="inlineStr">
        <is>
          <t>Manutenção predial</t>
        </is>
      </c>
      <c r="B14" s="19" t="inlineStr">
        <is>
          <t>Saída</t>
        </is>
      </c>
    </row>
    <row r="15">
      <c r="A15" s="18" t="inlineStr">
        <is>
          <t>Utilidades</t>
        </is>
      </c>
      <c r="B15" s="19" t="inlineStr">
        <is>
          <t>Saída</t>
        </is>
      </c>
    </row>
    <row r="16">
      <c r="A16" s="18" t="inlineStr">
        <is>
          <t>Limpeza e conservação</t>
        </is>
      </c>
      <c r="B16" s="19" t="inlineStr">
        <is>
          <t>Saída</t>
        </is>
      </c>
    </row>
    <row r="17">
      <c r="A17" s="18" t="inlineStr">
        <is>
          <t>Despesas administrativas</t>
        </is>
      </c>
      <c r="B17" s="19" t="inlineStr">
        <is>
          <t>Saída</t>
        </is>
      </c>
    </row>
    <row r="18">
      <c r="A18" s="18" t="inlineStr">
        <is>
          <t>Seguros</t>
        </is>
      </c>
      <c r="B18" s="19" t="inlineStr">
        <is>
          <t>Saída</t>
        </is>
      </c>
    </row>
    <row r="19">
      <c r="A19" s="18" t="n"/>
      <c r="B19" s="19" t="n"/>
    </row>
    <row r="20">
      <c r="A20" s="18" t="n"/>
      <c r="B20" s="19" t="n"/>
    </row>
    <row r="21">
      <c r="A21" s="18" t="n"/>
      <c r="B21" s="19" t="n"/>
    </row>
    <row r="22">
      <c r="A22" s="18" t="n"/>
      <c r="B22" s="19" t="n"/>
    </row>
    <row r="23">
      <c r="A23" s="18" t="n"/>
      <c r="B23" s="19" t="n"/>
    </row>
    <row r="24">
      <c r="A24" s="18" t="n"/>
      <c r="B24" s="19" t="n"/>
    </row>
    <row r="25">
      <c r="A25" s="18" t="n"/>
      <c r="B25" s="19" t="n"/>
    </row>
    <row r="26">
      <c r="A26" s="18" t="n"/>
      <c r="B26" s="19" t="n"/>
    </row>
    <row r="27">
      <c r="A27" s="18" t="n"/>
      <c r="B27" s="19" t="n"/>
    </row>
    <row r="28">
      <c r="A28" s="18" t="n"/>
      <c r="B28" s="19" t="n"/>
    </row>
    <row r="29">
      <c r="A29" s="18" t="n"/>
      <c r="B29" s="19" t="n"/>
    </row>
    <row r="30">
      <c r="A30" s="18" t="n"/>
      <c r="B30" s="19" t="n"/>
    </row>
  </sheetData>
  <mergeCells count="1">
    <mergeCell ref="A1:D1"/>
  </mergeCells>
  <dataValidations count="6">
    <dataValidation sqref="B2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B3" showDropDown="0" showInputMessage="0" showErrorMessage="1" allowBlank="0" errorTitle="Data final inválida" error="Informe uma data final igual ou posterior à data inicial." type="custom">
      <formula1>OR(B3="",AND(ISNUMBER(B2),ISNUMBER(B3),B3&gt;=B2,B3&gt;=DATE(2020,1,1),B3&lt;=DATE(2100,12,31)))</formula1>
    </dataValidation>
    <dataValidation sqref="B4:B5" showDropDown="0" showInputMessage="0" showErrorMessage="1" allowBlank="0" errorTitle="Valor inválido" error="Informe um valor entre -R$ 999.999.999,00 e R$ 999.999.999,00." type="decimal" operator="between">
      <formula1>-999999999</formula1>
      <formula2>999999999</formula2>
    </dataValidation>
    <dataValidation sqref="B6" showDropDown="0" showInputMessage="0" showErrorMessage="1" allowBlank="0" errorTitle="Tolerância inválida" error="Informe uma tolerância entre R$ 0,00 e R$ 1.000,00." type="decimal" operator="between">
      <formula1>0</formula1>
      <formula2>1000</formula2>
    </dataValidation>
    <dataValidation sqref="A11:A30" showDropDown="0" showInputMessage="0" showErrorMessage="1" allowBlank="0" errorTitle="Conta inválida" error="A conta deve ser única e ter no máximo 60 caracteres." type="custom">
      <formula1>OR(A11="",AND(LEN(A11)&lt;=60,COUNTIF($A$11:$A$30,A11)=1))</formula1>
    </dataValidation>
    <dataValidation sqref="B11:B30" showDropDown="0" showInputMessage="0" showErrorMessage="1" allowBlank="0" errorTitle="Natureza inválida" error="Selecione Entrada ou Saída." type="list">
      <formula1>"Entrada,Saída"</formula1>
    </dataValidation>
  </dataValidations>
  <pageMargins left="0.75" right="0.75" top="1" bottom="1" header="0.5" footer="0.5"/>
  <pageSetup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30" customWidth="1" min="3" max="3"/>
    <col width="14" customWidth="1" min="4" max="4"/>
    <col width="38" customWidth="1" min="5" max="5"/>
    <col width="20" customWidth="1" min="6" max="6"/>
    <col width="16" customWidth="1" min="7" max="7"/>
    <col width="16" customWidth="1" min="8" max="8"/>
    <col width="15" customWidth="1" min="9" max="9"/>
    <col width="22" customWidth="1" min="10" max="10"/>
    <col width="25" customWidth="1" min="11" max="11"/>
  </cols>
  <sheetData>
    <row r="1" ht="28" customHeight="1">
      <c r="A1" s="1" t="inlineStr">
        <is>
          <t>MODELO COM DADOS FICTÍCIOS — substitua ou exclua os exemplos antes do uso.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6" t="n"/>
    </row>
    <row r="2">
      <c r="A2" s="2" t="inlineStr">
        <is>
          <t>Lançamentos administrativos do período</t>
        </is>
      </c>
    </row>
    <row r="3">
      <c r="A3" s="12" t="inlineStr">
        <is>
          <t>Preencha as células em amarelo. Os alertas são apenas visuais e não geram mensagens ou atualizações automáticas.</t>
        </is>
      </c>
    </row>
    <row r="4"/>
    <row r="5" ht="30" customHeight="1">
      <c r="A5" s="3" t="inlineStr">
        <is>
          <t>ID</t>
        </is>
      </c>
      <c r="B5" s="3" t="inlineStr">
        <is>
          <t>Data</t>
        </is>
      </c>
      <c r="C5" s="3" t="inlineStr">
        <is>
          <t>Conta</t>
        </is>
      </c>
      <c r="D5" s="3" t="inlineStr">
        <is>
          <t>Natureza</t>
        </is>
      </c>
      <c r="E5" s="3" t="inlineStr">
        <is>
          <t>Histórico</t>
        </is>
      </c>
      <c r="F5" s="3" t="inlineStr">
        <is>
          <t>Referência interna</t>
        </is>
      </c>
      <c r="G5" s="3" t="inlineStr">
        <is>
          <t>Situação</t>
        </is>
      </c>
      <c r="H5" s="3" t="inlineStr">
        <is>
          <t>Valor (R$)</t>
        </is>
      </c>
      <c r="I5" s="3" t="inlineStr">
        <is>
          <t>No período?</t>
        </is>
      </c>
      <c r="J5" s="3" t="inlineStr">
        <is>
          <t>Valor considerado (R$)</t>
        </is>
      </c>
      <c r="K5" s="3" t="inlineStr">
        <is>
          <t>Alerta</t>
        </is>
      </c>
    </row>
    <row r="6">
      <c r="A6" s="20" t="inlineStr">
        <is>
          <t>FIC-001</t>
        </is>
      </c>
      <c r="B6" s="21" t="n">
        <v>46267</v>
      </c>
      <c r="C6" s="22" t="inlineStr">
        <is>
          <t>Receita ordinária</t>
        </is>
      </c>
      <c r="D6" s="23">
        <f>IF(C6="","",IFERROR(VLOOKUP(C6,'Configurações'!$A$11:$B$30,2,FALSE),"Conta inválida"))</f>
        <v/>
      </c>
      <c r="E6" s="22" t="inlineStr">
        <is>
          <t>Movimento agregado fictício</t>
        </is>
      </c>
      <c r="F6" s="20" t="inlineStr">
        <is>
          <t>REF-FICT-01</t>
        </is>
      </c>
      <c r="G6" s="22" t="inlineStr">
        <is>
          <t>Confirmado</t>
        </is>
      </c>
      <c r="H6" s="41" t="n">
        <v>18000</v>
      </c>
      <c r="I6" s="23">
        <f>IF(B6="","",IF(NOT(ISNUMBER(B6)),"Data inválida",IF(OR('Configurações'!$B$2="",'Configurações'!$B$3=""),"",IF(AND(B6&gt;='Configurações'!$B$2,B6&lt;='Configurações'!$B$3),"Sim","Não"))))</f>
        <v/>
      </c>
      <c r="J6" s="42">
        <f>IF(K6="OK",IF(D6="Entrada",H6,IF(D6="Saída",-H6,"")),"")</f>
        <v/>
      </c>
      <c r="K6" s="23">
        <f>IF(COUNTA(A6:C6,E6:H6)=0,"",IF(OR(A6="",B6="",C6="",E6="",G6="",H6=""),"Preenchimento incompleto",IF(COUNTIF($A$6:$A$155,A6)&gt;1,"ID duplicado",IF(D6="Conta inválida","Conta inválida",IF(AND(G6&lt;&gt;"Confirmado",G6&lt;&gt;"A conferir",G6&lt;&gt;"Excluído"),"Situação inválida",IF(I6="Data inválida","Data inválida",IF(I6="","Período não definido",IF(OR(NOT(ISNUMBER(H6)),H6&lt;=0),"Valor inválido",IF(I6="Não","Fora do período",IF(G6="A conferir","A conferir",IF(G6="Excluído","Excluído","OK")))))))))))</f>
        <v/>
      </c>
    </row>
    <row r="7">
      <c r="A7" s="20" t="inlineStr">
        <is>
          <t>FIC-002</t>
        </is>
      </c>
      <c r="B7" s="21" t="n">
        <v>46270</v>
      </c>
      <c r="C7" s="22" t="inlineStr">
        <is>
          <t>Receita de uso de áreas</t>
        </is>
      </c>
      <c r="D7" s="23">
        <f>IF(C7="","",IFERROR(VLOOKUP(C7,'Configurações'!$A$11:$B$30,2,FALSE),"Conta inválida"))</f>
        <v/>
      </c>
      <c r="E7" s="22" t="inlineStr">
        <is>
          <t>Uso agregado fictício</t>
        </is>
      </c>
      <c r="F7" s="20" t="inlineStr">
        <is>
          <t>REF-FICT-02</t>
        </is>
      </c>
      <c r="G7" s="22" t="inlineStr">
        <is>
          <t>Confirmado</t>
        </is>
      </c>
      <c r="H7" s="41" t="n">
        <v>1200</v>
      </c>
      <c r="I7" s="23">
        <f>IF(B7="","",IF(NOT(ISNUMBER(B7)),"Data inválida",IF(OR('Configurações'!$B$2="",'Configurações'!$B$3=""),"",IF(AND(B7&gt;='Configurações'!$B$2,B7&lt;='Configurações'!$B$3),"Sim","Não"))))</f>
        <v/>
      </c>
      <c r="J7" s="42">
        <f>IF(K7="OK",IF(D7="Entrada",H7,IF(D7="Saída",-H7,"")),"")</f>
        <v/>
      </c>
      <c r="K7" s="23">
        <f>IF(COUNTA(A7:C7,E7:H7)=0,"",IF(OR(A7="",B7="",C7="",E7="",G7="",H7=""),"Preenchimento incompleto",IF(COUNTIF($A$6:$A$155,A7)&gt;1,"ID duplicado",IF(D7="Conta inválida","Conta inválida",IF(AND(G7&lt;&gt;"Confirmado",G7&lt;&gt;"A conferir",G7&lt;&gt;"Excluído"),"Situação inválida",IF(I7="Data inválida","Data inválida",IF(I7="","Período não definido",IF(OR(NOT(ISNUMBER(H7)),H7&lt;=0),"Valor inválido",IF(I7="Não","Fora do período",IF(G7="A conferir","A conferir",IF(G7="Excluído","Excluído","OK")))))))))))</f>
        <v/>
      </c>
    </row>
    <row r="8">
      <c r="A8" s="20" t="inlineStr">
        <is>
          <t>FIC-003</t>
        </is>
      </c>
      <c r="B8" s="21" t="n">
        <v>46295</v>
      </c>
      <c r="C8" s="22" t="inlineStr">
        <is>
          <t>Rendimentos financeiros</t>
        </is>
      </c>
      <c r="D8" s="23">
        <f>IF(C8="","",IFERROR(VLOOKUP(C8,'Configurações'!$A$11:$B$30,2,FALSE),"Conta inválida"))</f>
        <v/>
      </c>
      <c r="E8" s="22" t="inlineStr">
        <is>
          <t>Rendimento fictício do período</t>
        </is>
      </c>
      <c r="F8" s="20" t="inlineStr">
        <is>
          <t>REF-FICT-03</t>
        </is>
      </c>
      <c r="G8" s="22" t="inlineStr">
        <is>
          <t>Confirmado</t>
        </is>
      </c>
      <c r="H8" s="41" t="n">
        <v>140</v>
      </c>
      <c r="I8" s="23">
        <f>IF(B8="","",IF(NOT(ISNUMBER(B8)),"Data inválida",IF(OR('Configurações'!$B$2="",'Configurações'!$B$3=""),"",IF(AND(B8&gt;='Configurações'!$B$2,B8&lt;='Configurações'!$B$3),"Sim","Não"))))</f>
        <v/>
      </c>
      <c r="J8" s="42">
        <f>IF(K8="OK",IF(D8="Entrada",H8,IF(D8="Saída",-H8,"")),"")</f>
        <v/>
      </c>
      <c r="K8" s="23">
        <f>IF(COUNTA(A8:C8,E8:H8)=0,"",IF(OR(A8="",B8="",C8="",E8="",G8="",H8=""),"Preenchimento incompleto",IF(COUNTIF($A$6:$A$155,A8)&gt;1,"ID duplicado",IF(D8="Conta inválida","Conta inválida",IF(AND(G8&lt;&gt;"Confirmado",G8&lt;&gt;"A conferir",G8&lt;&gt;"Excluído"),"Situação inválida",IF(I8="Data inválida","Data inválida",IF(I8="","Período não definido",IF(OR(NOT(ISNUMBER(H8)),H8&lt;=0),"Valor inválido",IF(I8="Não","Fora do período",IF(G8="A conferir","A conferir",IF(G8="Excluído","Excluído","OK")))))))))))</f>
        <v/>
      </c>
    </row>
    <row r="9">
      <c r="A9" s="20" t="inlineStr">
        <is>
          <t>FIC-004</t>
        </is>
      </c>
      <c r="B9" s="21" t="n">
        <v>46271</v>
      </c>
      <c r="C9" s="22" t="inlineStr">
        <is>
          <t>Utilidades</t>
        </is>
      </c>
      <c r="D9" s="23">
        <f>IF(C9="","",IFERROR(VLOOKUP(C9,'Configurações'!$A$11:$B$30,2,FALSE),"Conta inválida"))</f>
        <v/>
      </c>
      <c r="E9" s="22" t="inlineStr">
        <is>
          <t>Consumo agregado fictício</t>
        </is>
      </c>
      <c r="F9" s="20" t="inlineStr">
        <is>
          <t>REF-FICT-04</t>
        </is>
      </c>
      <c r="G9" s="22" t="inlineStr">
        <is>
          <t>Confirmado</t>
        </is>
      </c>
      <c r="H9" s="41" t="n">
        <v>3200</v>
      </c>
      <c r="I9" s="23">
        <f>IF(B9="","",IF(NOT(ISNUMBER(B9)),"Data inválida",IF(OR('Configurações'!$B$2="",'Configurações'!$B$3=""),"",IF(AND(B9&gt;='Configurações'!$B$2,B9&lt;='Configurações'!$B$3),"Sim","Não"))))</f>
        <v/>
      </c>
      <c r="J9" s="42">
        <f>IF(K9="OK",IF(D9="Entrada",H9,IF(D9="Saída",-H9,"")),"")</f>
        <v/>
      </c>
      <c r="K9" s="23">
        <f>IF(COUNTA(A9:C9,E9:H9)=0,"",IF(OR(A9="",B9="",C9="",E9="",G9="",H9=""),"Preenchimento incompleto",IF(COUNTIF($A$6:$A$155,A9)&gt;1,"ID duplicado",IF(D9="Conta inválida","Conta inválida",IF(AND(G9&lt;&gt;"Confirmado",G9&lt;&gt;"A conferir",G9&lt;&gt;"Excluído"),"Situação inválida",IF(I9="Data inválida","Data inválida",IF(I9="","Período não definido",IF(OR(NOT(ISNUMBER(H9)),H9&lt;=0),"Valor inválido",IF(I9="Não","Fora do período",IF(G9="A conferir","A conferir",IF(G9="Excluído","Excluído","OK")))))))))))</f>
        <v/>
      </c>
    </row>
    <row r="10">
      <c r="A10" s="20" t="inlineStr">
        <is>
          <t>FIC-005</t>
        </is>
      </c>
      <c r="B10" s="21" t="n">
        <v>46275</v>
      </c>
      <c r="C10" s="22" t="inlineStr">
        <is>
          <t>Limpeza e conservação</t>
        </is>
      </c>
      <c r="D10" s="23">
        <f>IF(C10="","",IFERROR(VLOOKUP(C10,'Configurações'!$A$11:$B$30,2,FALSE),"Conta inválida"))</f>
        <v/>
      </c>
      <c r="E10" s="22" t="inlineStr">
        <is>
          <t>Movimento fictício de conservação</t>
        </is>
      </c>
      <c r="F10" s="20" t="inlineStr">
        <is>
          <t>REF-FICT-05</t>
        </is>
      </c>
      <c r="G10" s="22" t="inlineStr">
        <is>
          <t>Confirmado</t>
        </is>
      </c>
      <c r="H10" s="41" t="n">
        <v>4400</v>
      </c>
      <c r="I10" s="23">
        <f>IF(B10="","",IF(NOT(ISNUMBER(B10)),"Data inválida",IF(OR('Configurações'!$B$2="",'Configurações'!$B$3=""),"",IF(AND(B10&gt;='Configurações'!$B$2,B10&lt;='Configurações'!$B$3),"Sim","Não"))))</f>
        <v/>
      </c>
      <c r="J10" s="42">
        <f>IF(K10="OK",IF(D10="Entrada",H10,IF(D10="Saída",-H10,"")),"")</f>
        <v/>
      </c>
      <c r="K10" s="23">
        <f>IF(COUNTA(A10:C10,E10:H10)=0,"",IF(OR(A10="",B10="",C10="",E10="",G10="",H10=""),"Preenchimento incompleto",IF(COUNTIF($A$6:$A$155,A10)&gt;1,"ID duplicado",IF(D10="Conta inválida","Conta inválida",IF(AND(G10&lt;&gt;"Confirmado",G10&lt;&gt;"A conferir",G10&lt;&gt;"Excluído"),"Situação inválida",IF(I10="Data inválida","Data inválida",IF(I10="","Período não definido",IF(OR(NOT(ISNUMBER(H10)),H10&lt;=0),"Valor inválido",IF(I10="Não","Fora do período",IF(G10="A conferir","A conferir",IF(G10="Excluído","Excluído","OK")))))))))))</f>
        <v/>
      </c>
    </row>
    <row r="11">
      <c r="A11" s="20" t="inlineStr">
        <is>
          <t>FIC-006</t>
        </is>
      </c>
      <c r="B11" s="21" t="n">
        <v>46280</v>
      </c>
      <c r="C11" s="22" t="inlineStr">
        <is>
          <t>Manutenção predial</t>
        </is>
      </c>
      <c r="D11" s="23">
        <f>IF(C11="","",IFERROR(VLOOKUP(C11,'Configurações'!$A$11:$B$30,2,FALSE),"Conta inválida"))</f>
        <v/>
      </c>
      <c r="E11" s="22" t="inlineStr">
        <is>
          <t>Manutenção fictícia do período</t>
        </is>
      </c>
      <c r="F11" s="20" t="inlineStr">
        <is>
          <t>REF-FICT-06</t>
        </is>
      </c>
      <c r="G11" s="22" t="inlineStr">
        <is>
          <t>Confirmado</t>
        </is>
      </c>
      <c r="H11" s="41" t="n">
        <v>1850</v>
      </c>
      <c r="I11" s="23">
        <f>IF(B11="","",IF(NOT(ISNUMBER(B11)),"Data inválida",IF(OR('Configurações'!$B$2="",'Configurações'!$B$3=""),"",IF(AND(B11&gt;='Configurações'!$B$2,B11&lt;='Configurações'!$B$3),"Sim","Não"))))</f>
        <v/>
      </c>
      <c r="J11" s="42">
        <f>IF(K11="OK",IF(D11="Entrada",H11,IF(D11="Saída",-H11,"")),"")</f>
        <v/>
      </c>
      <c r="K11" s="23">
        <f>IF(COUNTA(A11:C11,E11:H11)=0,"",IF(OR(A11="",B11="",C11="",E11="",G11="",H11=""),"Preenchimento incompleto",IF(COUNTIF($A$6:$A$155,A11)&gt;1,"ID duplicado",IF(D11="Conta inválida","Conta inválida",IF(AND(G11&lt;&gt;"Confirmado",G11&lt;&gt;"A conferir",G11&lt;&gt;"Excluído"),"Situação inválida",IF(I11="Data inválida","Data inválida",IF(I11="","Período não definido",IF(OR(NOT(ISNUMBER(H11)),H11&lt;=0),"Valor inválido",IF(I11="Não","Fora do período",IF(G11="A conferir","A conferir",IF(G11="Excluído","Excluído","OK")))))))))))</f>
        <v/>
      </c>
    </row>
    <row r="12">
      <c r="A12" s="20" t="inlineStr">
        <is>
          <t>FIC-007</t>
        </is>
      </c>
      <c r="B12" s="21" t="n">
        <v>46285</v>
      </c>
      <c r="C12" s="22" t="inlineStr">
        <is>
          <t>Despesas administrativas</t>
        </is>
      </c>
      <c r="D12" s="23">
        <f>IF(C12="","",IFERROR(VLOOKUP(C12,'Configurações'!$A$11:$B$30,2,FALSE),"Conta inválida"))</f>
        <v/>
      </c>
      <c r="E12" s="22" t="inlineStr">
        <is>
          <t>Movimento administrativo fictício</t>
        </is>
      </c>
      <c r="F12" s="20" t="inlineStr">
        <is>
          <t>REF-FICT-07</t>
        </is>
      </c>
      <c r="G12" s="22" t="inlineStr">
        <is>
          <t>Confirmado</t>
        </is>
      </c>
      <c r="H12" s="41" t="n">
        <v>980</v>
      </c>
      <c r="I12" s="23">
        <f>IF(B12="","",IF(NOT(ISNUMBER(B12)),"Data inválida",IF(OR('Configurações'!$B$2="",'Configurações'!$B$3=""),"",IF(AND(B12&gt;='Configurações'!$B$2,B12&lt;='Configurações'!$B$3),"Sim","Não"))))</f>
        <v/>
      </c>
      <c r="J12" s="42">
        <f>IF(K12="OK",IF(D12="Entrada",H12,IF(D12="Saída",-H12,"")),"")</f>
        <v/>
      </c>
      <c r="K12" s="23">
        <f>IF(COUNTA(A12:C12,E12:H12)=0,"",IF(OR(A12="",B12="",C12="",E12="",G12="",H12=""),"Preenchimento incompleto",IF(COUNTIF($A$6:$A$155,A12)&gt;1,"ID duplicado",IF(D12="Conta inválida","Conta inválida",IF(AND(G12&lt;&gt;"Confirmado",G12&lt;&gt;"A conferir",G12&lt;&gt;"Excluído"),"Situação inválida",IF(I12="Data inválida","Data inválida",IF(I12="","Período não definido",IF(OR(NOT(ISNUMBER(H12)),H12&lt;=0),"Valor inválido",IF(I12="Não","Fora do período",IF(G12="A conferir","A conferir",IF(G12="Excluído","Excluído","OK")))))))))))</f>
        <v/>
      </c>
    </row>
    <row r="13">
      <c r="A13" s="20" t="inlineStr">
        <is>
          <t>FIC-008</t>
        </is>
      </c>
      <c r="B13" s="21" t="n">
        <v>46290</v>
      </c>
      <c r="C13" s="22" t="inlineStr">
        <is>
          <t>Seguros</t>
        </is>
      </c>
      <c r="D13" s="23">
        <f>IF(C13="","",IFERROR(VLOOKUP(C13,'Configurações'!$A$11:$B$30,2,FALSE),"Conta inválida"))</f>
        <v/>
      </c>
      <c r="E13" s="22" t="inlineStr">
        <is>
          <t>Movimento fictício de seguro</t>
        </is>
      </c>
      <c r="F13" s="20" t="inlineStr">
        <is>
          <t>REF-FICT-08</t>
        </is>
      </c>
      <c r="G13" s="22" t="inlineStr">
        <is>
          <t>Confirmado</t>
        </is>
      </c>
      <c r="H13" s="41" t="n">
        <v>670</v>
      </c>
      <c r="I13" s="23">
        <f>IF(B13="","",IF(NOT(ISNUMBER(B13)),"Data inválida",IF(OR('Configurações'!$B$2="",'Configurações'!$B$3=""),"",IF(AND(B13&gt;='Configurações'!$B$2,B13&lt;='Configurações'!$B$3),"Sim","Não"))))</f>
        <v/>
      </c>
      <c r="J13" s="42">
        <f>IF(K13="OK",IF(D13="Entrada",H13,IF(D13="Saída",-H13,"")),"")</f>
        <v/>
      </c>
      <c r="K13" s="23">
        <f>IF(COUNTA(A13:C13,E13:H13)=0,"",IF(OR(A13="",B13="",C13="",E13="",G13="",H13=""),"Preenchimento incompleto",IF(COUNTIF($A$6:$A$155,A13)&gt;1,"ID duplicado",IF(D13="Conta inválida","Conta inválida",IF(AND(G13&lt;&gt;"Confirmado",G13&lt;&gt;"A conferir",G13&lt;&gt;"Excluído"),"Situação inválida",IF(I13="Data inválida","Data inválida",IF(I13="","Período não definido",IF(OR(NOT(ISNUMBER(H13)),H13&lt;=0),"Valor inválido",IF(I13="Não","Fora do período",IF(G13="A conferir","A conferir",IF(G13="Excluído","Excluído","OK")))))))))))</f>
        <v/>
      </c>
    </row>
    <row r="14">
      <c r="A14" s="20" t="inlineStr">
        <is>
          <t>FIC-009</t>
        </is>
      </c>
      <c r="B14" s="21" t="n">
        <v>46293</v>
      </c>
      <c r="C14" s="22" t="inlineStr">
        <is>
          <t>Manutenção predial</t>
        </is>
      </c>
      <c r="D14" s="23">
        <f>IF(C14="","",IFERROR(VLOOKUP(C14,'Configurações'!$A$11:$B$30,2,FALSE),"Conta inválida"))</f>
        <v/>
      </c>
      <c r="E14" s="22" t="inlineStr">
        <is>
          <t>Item fictício ainda em revisão</t>
        </is>
      </c>
      <c r="F14" s="20" t="inlineStr">
        <is>
          <t>REF-FICT-09</t>
        </is>
      </c>
      <c r="G14" s="22" t="inlineStr">
        <is>
          <t>A conferir</t>
        </is>
      </c>
      <c r="H14" s="41" t="n">
        <v>750</v>
      </c>
      <c r="I14" s="23">
        <f>IF(B14="","",IF(NOT(ISNUMBER(B14)),"Data inválida",IF(OR('Configurações'!$B$2="",'Configurações'!$B$3=""),"",IF(AND(B14&gt;='Configurações'!$B$2,B14&lt;='Configurações'!$B$3),"Sim","Não"))))</f>
        <v/>
      </c>
      <c r="J14" s="42">
        <f>IF(K14="OK",IF(D14="Entrada",H14,IF(D14="Saída",-H14,"")),"")</f>
        <v/>
      </c>
      <c r="K14" s="23">
        <f>IF(COUNTA(A14:C14,E14:H14)=0,"",IF(OR(A14="",B14="",C14="",E14="",G14="",H14=""),"Preenchimento incompleto",IF(COUNTIF($A$6:$A$155,A14)&gt;1,"ID duplicado",IF(D14="Conta inválida","Conta inválida",IF(AND(G14&lt;&gt;"Confirmado",G14&lt;&gt;"A conferir",G14&lt;&gt;"Excluído"),"Situação inválida",IF(I14="Data inválida","Data inválida",IF(I14="","Período não definido",IF(OR(NOT(ISNUMBER(H14)),H14&lt;=0),"Valor inválido",IF(I14="Não","Fora do período",IF(G14="A conferir","A conferir",IF(G14="Excluído","Excluído","OK")))))))))))</f>
        <v/>
      </c>
    </row>
    <row r="15">
      <c r="A15" s="20" t="inlineStr">
        <is>
          <t>FIC-010</t>
        </is>
      </c>
      <c r="B15" s="21" t="n">
        <v>46298</v>
      </c>
      <c r="C15" s="22" t="inlineStr">
        <is>
          <t>Utilidades</t>
        </is>
      </c>
      <c r="D15" s="23">
        <f>IF(C15="","",IFERROR(VLOOKUP(C15,'Configurações'!$A$11:$B$30,2,FALSE),"Conta inválida"))</f>
        <v/>
      </c>
      <c r="E15" s="22" t="inlineStr">
        <is>
          <t>Item fictício fora do período</t>
        </is>
      </c>
      <c r="F15" s="20" t="inlineStr">
        <is>
          <t>REF-FICT-10</t>
        </is>
      </c>
      <c r="G15" s="22" t="inlineStr">
        <is>
          <t>Confirmado</t>
        </is>
      </c>
      <c r="H15" s="41" t="n">
        <v>500</v>
      </c>
      <c r="I15" s="23">
        <f>IF(B15="","",IF(NOT(ISNUMBER(B15)),"Data inválida",IF(OR('Configurações'!$B$2="",'Configurações'!$B$3=""),"",IF(AND(B15&gt;='Configurações'!$B$2,B15&lt;='Configurações'!$B$3),"Sim","Não"))))</f>
        <v/>
      </c>
      <c r="J15" s="42">
        <f>IF(K15="OK",IF(D15="Entrada",H15,IF(D15="Saída",-H15,"")),"")</f>
        <v/>
      </c>
      <c r="K15" s="23">
        <f>IF(COUNTA(A15:C15,E15:H15)=0,"",IF(OR(A15="",B15="",C15="",E15="",G15="",H15=""),"Preenchimento incompleto",IF(COUNTIF($A$6:$A$155,A15)&gt;1,"ID duplicado",IF(D15="Conta inválida","Conta inválida",IF(AND(G15&lt;&gt;"Confirmado",G15&lt;&gt;"A conferir",G15&lt;&gt;"Excluído"),"Situação inválida",IF(I15="Data inválida","Data inválida",IF(I15="","Período não definido",IF(OR(NOT(ISNUMBER(H15)),H15&lt;=0),"Valor inválido",IF(I15="Não","Fora do período",IF(G15="A conferir","A conferir",IF(G15="Excluído","Excluído","OK")))))))))))</f>
        <v/>
      </c>
    </row>
    <row r="16">
      <c r="A16" s="20" t="n"/>
      <c r="B16" s="21" t="n"/>
      <c r="C16" s="22" t="n"/>
      <c r="D16" s="23">
        <f>IF(C16="","",IFERROR(VLOOKUP(C16,'Configurações'!$A$11:$B$30,2,FALSE),"Conta inválida"))</f>
        <v/>
      </c>
      <c r="E16" s="22" t="n"/>
      <c r="F16" s="20" t="n"/>
      <c r="G16" s="22" t="n"/>
      <c r="H16" s="41" t="n"/>
      <c r="I16" s="23">
        <f>IF(B16="","",IF(NOT(ISNUMBER(B16)),"Data inválida",IF(OR('Configurações'!$B$2="",'Configurações'!$B$3=""),"",IF(AND(B16&gt;='Configurações'!$B$2,B16&lt;='Configurações'!$B$3),"Sim","Não"))))</f>
        <v/>
      </c>
      <c r="J16" s="42">
        <f>IF(K16="OK",IF(D16="Entrada",H16,IF(D16="Saída",-H16,"")),"")</f>
        <v/>
      </c>
      <c r="K16" s="23">
        <f>IF(COUNTA(A16:C16,E16:H16)=0,"",IF(OR(A16="",B16="",C16="",E16="",G16="",H16=""),"Preenchimento incompleto",IF(COUNTIF($A$6:$A$155,A16)&gt;1,"ID duplicado",IF(D16="Conta inválida","Conta inválida",IF(AND(G16&lt;&gt;"Confirmado",G16&lt;&gt;"A conferir",G16&lt;&gt;"Excluído"),"Situação inválida",IF(I16="Data inválida","Data inválida",IF(I16="","Período não definido",IF(OR(NOT(ISNUMBER(H16)),H16&lt;=0),"Valor inválido",IF(I16="Não","Fora do período",IF(G16="A conferir","A conferir",IF(G16="Excluído","Excluído","OK")))))))))))</f>
        <v/>
      </c>
    </row>
    <row r="17">
      <c r="A17" s="20" t="n"/>
      <c r="B17" s="21" t="n"/>
      <c r="C17" s="22" t="n"/>
      <c r="D17" s="23">
        <f>IF(C17="","",IFERROR(VLOOKUP(C17,'Configurações'!$A$11:$B$30,2,FALSE),"Conta inválida"))</f>
        <v/>
      </c>
      <c r="E17" s="22" t="n"/>
      <c r="F17" s="20" t="n"/>
      <c r="G17" s="22" t="n"/>
      <c r="H17" s="41" t="n"/>
      <c r="I17" s="23">
        <f>IF(B17="","",IF(NOT(ISNUMBER(B17)),"Data inválida",IF(OR('Configurações'!$B$2="",'Configurações'!$B$3=""),"",IF(AND(B17&gt;='Configurações'!$B$2,B17&lt;='Configurações'!$B$3),"Sim","Não"))))</f>
        <v/>
      </c>
      <c r="J17" s="42">
        <f>IF(K17="OK",IF(D17="Entrada",H17,IF(D17="Saída",-H17,"")),"")</f>
        <v/>
      </c>
      <c r="K17" s="23">
        <f>IF(COUNTA(A17:C17,E17:H17)=0,"",IF(OR(A17="",B17="",C17="",E17="",G17="",H17=""),"Preenchimento incompleto",IF(COUNTIF($A$6:$A$155,A17)&gt;1,"ID duplicado",IF(D17="Conta inválida","Conta inválida",IF(AND(G17&lt;&gt;"Confirmado",G17&lt;&gt;"A conferir",G17&lt;&gt;"Excluído"),"Situação inválida",IF(I17="Data inválida","Data inválida",IF(I17="","Período não definido",IF(OR(NOT(ISNUMBER(H17)),H17&lt;=0),"Valor inválido",IF(I17="Não","Fora do período",IF(G17="A conferir","A conferir",IF(G17="Excluído","Excluído","OK")))))))))))</f>
        <v/>
      </c>
    </row>
    <row r="18">
      <c r="A18" s="20" t="n"/>
      <c r="B18" s="21" t="n"/>
      <c r="C18" s="22" t="n"/>
      <c r="D18" s="23">
        <f>IF(C18="","",IFERROR(VLOOKUP(C18,'Configurações'!$A$11:$B$30,2,FALSE),"Conta inválida"))</f>
        <v/>
      </c>
      <c r="E18" s="22" t="n"/>
      <c r="F18" s="20" t="n"/>
      <c r="G18" s="22" t="n"/>
      <c r="H18" s="41" t="n"/>
      <c r="I18" s="23">
        <f>IF(B18="","",IF(NOT(ISNUMBER(B18)),"Data inválida",IF(OR('Configurações'!$B$2="",'Configurações'!$B$3=""),"",IF(AND(B18&gt;='Configurações'!$B$2,B18&lt;='Configurações'!$B$3),"Sim","Não"))))</f>
        <v/>
      </c>
      <c r="J18" s="42">
        <f>IF(K18="OK",IF(D18="Entrada",H18,IF(D18="Saída",-H18,"")),"")</f>
        <v/>
      </c>
      <c r="K18" s="23">
        <f>IF(COUNTA(A18:C18,E18:H18)=0,"",IF(OR(A18="",B18="",C18="",E18="",G18="",H18=""),"Preenchimento incompleto",IF(COUNTIF($A$6:$A$155,A18)&gt;1,"ID duplicado",IF(D18="Conta inválida","Conta inválida",IF(AND(G18&lt;&gt;"Confirmado",G18&lt;&gt;"A conferir",G18&lt;&gt;"Excluído"),"Situação inválida",IF(I18="Data inválida","Data inválida",IF(I18="","Período não definido",IF(OR(NOT(ISNUMBER(H18)),H18&lt;=0),"Valor inválido",IF(I18="Não","Fora do período",IF(G18="A conferir","A conferir",IF(G18="Excluído","Excluído","OK")))))))))))</f>
        <v/>
      </c>
    </row>
    <row r="19">
      <c r="A19" s="20" t="n"/>
      <c r="B19" s="21" t="n"/>
      <c r="C19" s="22" t="n"/>
      <c r="D19" s="23">
        <f>IF(C19="","",IFERROR(VLOOKUP(C19,'Configurações'!$A$11:$B$30,2,FALSE),"Conta inválida"))</f>
        <v/>
      </c>
      <c r="E19" s="22" t="n"/>
      <c r="F19" s="20" t="n"/>
      <c r="G19" s="22" t="n"/>
      <c r="H19" s="41" t="n"/>
      <c r="I19" s="23">
        <f>IF(B19="","",IF(NOT(ISNUMBER(B19)),"Data inválida",IF(OR('Configurações'!$B$2="",'Configurações'!$B$3=""),"",IF(AND(B19&gt;='Configurações'!$B$2,B19&lt;='Configurações'!$B$3),"Sim","Não"))))</f>
        <v/>
      </c>
      <c r="J19" s="42">
        <f>IF(K19="OK",IF(D19="Entrada",H19,IF(D19="Saída",-H19,"")),"")</f>
        <v/>
      </c>
      <c r="K19" s="23">
        <f>IF(COUNTA(A19:C19,E19:H19)=0,"",IF(OR(A19="",B19="",C19="",E19="",G19="",H19=""),"Preenchimento incompleto",IF(COUNTIF($A$6:$A$155,A19)&gt;1,"ID duplicado",IF(D19="Conta inválida","Conta inválida",IF(AND(G19&lt;&gt;"Confirmado",G19&lt;&gt;"A conferir",G19&lt;&gt;"Excluído"),"Situação inválida",IF(I19="Data inválida","Data inválida",IF(I19="","Período não definido",IF(OR(NOT(ISNUMBER(H19)),H19&lt;=0),"Valor inválido",IF(I19="Não","Fora do período",IF(G19="A conferir","A conferir",IF(G19="Excluído","Excluído","OK")))))))))))</f>
        <v/>
      </c>
    </row>
    <row r="20">
      <c r="A20" s="20" t="n"/>
      <c r="B20" s="21" t="n"/>
      <c r="C20" s="22" t="n"/>
      <c r="D20" s="23">
        <f>IF(C20="","",IFERROR(VLOOKUP(C20,'Configurações'!$A$11:$B$30,2,FALSE),"Conta inválida"))</f>
        <v/>
      </c>
      <c r="E20" s="22" t="n"/>
      <c r="F20" s="20" t="n"/>
      <c r="G20" s="22" t="n"/>
      <c r="H20" s="41" t="n"/>
      <c r="I20" s="23">
        <f>IF(B20="","",IF(NOT(ISNUMBER(B20)),"Data inválida",IF(OR('Configurações'!$B$2="",'Configurações'!$B$3=""),"",IF(AND(B20&gt;='Configurações'!$B$2,B20&lt;='Configurações'!$B$3),"Sim","Não"))))</f>
        <v/>
      </c>
      <c r="J20" s="42">
        <f>IF(K20="OK",IF(D20="Entrada",H20,IF(D20="Saída",-H20,"")),"")</f>
        <v/>
      </c>
      <c r="K20" s="23">
        <f>IF(COUNTA(A20:C20,E20:H20)=0,"",IF(OR(A20="",B20="",C20="",E20="",G20="",H20=""),"Preenchimento incompleto",IF(COUNTIF($A$6:$A$155,A20)&gt;1,"ID duplicado",IF(D20="Conta inválida","Conta inválida",IF(AND(G20&lt;&gt;"Confirmado",G20&lt;&gt;"A conferir",G20&lt;&gt;"Excluído"),"Situação inválida",IF(I20="Data inválida","Data inválida",IF(I20="","Período não definido",IF(OR(NOT(ISNUMBER(H20)),H20&lt;=0),"Valor inválido",IF(I20="Não","Fora do período",IF(G20="A conferir","A conferir",IF(G20="Excluído","Excluído","OK")))))))))))</f>
        <v/>
      </c>
    </row>
    <row r="21">
      <c r="A21" s="20" t="n"/>
      <c r="B21" s="21" t="n"/>
      <c r="C21" s="22" t="n"/>
      <c r="D21" s="23">
        <f>IF(C21="","",IFERROR(VLOOKUP(C21,'Configurações'!$A$11:$B$30,2,FALSE),"Conta inválida"))</f>
        <v/>
      </c>
      <c r="E21" s="22" t="n"/>
      <c r="F21" s="20" t="n"/>
      <c r="G21" s="22" t="n"/>
      <c r="H21" s="41" t="n"/>
      <c r="I21" s="23">
        <f>IF(B21="","",IF(NOT(ISNUMBER(B21)),"Data inválida",IF(OR('Configurações'!$B$2="",'Configurações'!$B$3=""),"",IF(AND(B21&gt;='Configurações'!$B$2,B21&lt;='Configurações'!$B$3),"Sim","Não"))))</f>
        <v/>
      </c>
      <c r="J21" s="42">
        <f>IF(K21="OK",IF(D21="Entrada",H21,IF(D21="Saída",-H21,"")),"")</f>
        <v/>
      </c>
      <c r="K21" s="23">
        <f>IF(COUNTA(A21:C21,E21:H21)=0,"",IF(OR(A21="",B21="",C21="",E21="",G21="",H21=""),"Preenchimento incompleto",IF(COUNTIF($A$6:$A$155,A21)&gt;1,"ID duplicado",IF(D21="Conta inválida","Conta inválida",IF(AND(G21&lt;&gt;"Confirmado",G21&lt;&gt;"A conferir",G21&lt;&gt;"Excluído"),"Situação inválida",IF(I21="Data inválida","Data inválida",IF(I21="","Período não definido",IF(OR(NOT(ISNUMBER(H21)),H21&lt;=0),"Valor inválido",IF(I21="Não","Fora do período",IF(G21="A conferir","A conferir",IF(G21="Excluído","Excluído","OK")))))))))))</f>
        <v/>
      </c>
    </row>
    <row r="22">
      <c r="A22" s="20" t="n"/>
      <c r="B22" s="21" t="n"/>
      <c r="C22" s="22" t="n"/>
      <c r="D22" s="23">
        <f>IF(C22="","",IFERROR(VLOOKUP(C22,'Configurações'!$A$11:$B$30,2,FALSE),"Conta inválida"))</f>
        <v/>
      </c>
      <c r="E22" s="22" t="n"/>
      <c r="F22" s="20" t="n"/>
      <c r="G22" s="22" t="n"/>
      <c r="H22" s="41" t="n"/>
      <c r="I22" s="23">
        <f>IF(B22="","",IF(NOT(ISNUMBER(B22)),"Data inválida",IF(OR('Configurações'!$B$2="",'Configurações'!$B$3=""),"",IF(AND(B22&gt;='Configurações'!$B$2,B22&lt;='Configurações'!$B$3),"Sim","Não"))))</f>
        <v/>
      </c>
      <c r="J22" s="42">
        <f>IF(K22="OK",IF(D22="Entrada",H22,IF(D22="Saída",-H22,"")),"")</f>
        <v/>
      </c>
      <c r="K22" s="23">
        <f>IF(COUNTA(A22:C22,E22:H22)=0,"",IF(OR(A22="",B22="",C22="",E22="",G22="",H22=""),"Preenchimento incompleto",IF(COUNTIF($A$6:$A$155,A22)&gt;1,"ID duplicado",IF(D22="Conta inválida","Conta inválida",IF(AND(G22&lt;&gt;"Confirmado",G22&lt;&gt;"A conferir",G22&lt;&gt;"Excluído"),"Situação inválida",IF(I22="Data inválida","Data inválida",IF(I22="","Período não definido",IF(OR(NOT(ISNUMBER(H22)),H22&lt;=0),"Valor inválido",IF(I22="Não","Fora do período",IF(G22="A conferir","A conferir",IF(G22="Excluído","Excluído","OK")))))))))))</f>
        <v/>
      </c>
    </row>
    <row r="23">
      <c r="A23" s="20" t="n"/>
      <c r="B23" s="21" t="n"/>
      <c r="C23" s="22" t="n"/>
      <c r="D23" s="23">
        <f>IF(C23="","",IFERROR(VLOOKUP(C23,'Configurações'!$A$11:$B$30,2,FALSE),"Conta inválida"))</f>
        <v/>
      </c>
      <c r="E23" s="22" t="n"/>
      <c r="F23" s="20" t="n"/>
      <c r="G23" s="22" t="n"/>
      <c r="H23" s="41" t="n"/>
      <c r="I23" s="23">
        <f>IF(B23="","",IF(NOT(ISNUMBER(B23)),"Data inválida",IF(OR('Configurações'!$B$2="",'Configurações'!$B$3=""),"",IF(AND(B23&gt;='Configurações'!$B$2,B23&lt;='Configurações'!$B$3),"Sim","Não"))))</f>
        <v/>
      </c>
      <c r="J23" s="42">
        <f>IF(K23="OK",IF(D23="Entrada",H23,IF(D23="Saída",-H23,"")),"")</f>
        <v/>
      </c>
      <c r="K23" s="23">
        <f>IF(COUNTA(A23:C23,E23:H23)=0,"",IF(OR(A23="",B23="",C23="",E23="",G23="",H23=""),"Preenchimento incompleto",IF(COUNTIF($A$6:$A$155,A23)&gt;1,"ID duplicado",IF(D23="Conta inválida","Conta inválida",IF(AND(G23&lt;&gt;"Confirmado",G23&lt;&gt;"A conferir",G23&lt;&gt;"Excluído"),"Situação inválida",IF(I23="Data inválida","Data inválida",IF(I23="","Período não definido",IF(OR(NOT(ISNUMBER(H23)),H23&lt;=0),"Valor inválido",IF(I23="Não","Fora do período",IF(G23="A conferir","A conferir",IF(G23="Excluído","Excluído","OK")))))))))))</f>
        <v/>
      </c>
    </row>
    <row r="24">
      <c r="A24" s="20" t="n"/>
      <c r="B24" s="21" t="n"/>
      <c r="C24" s="22" t="n"/>
      <c r="D24" s="23">
        <f>IF(C24="","",IFERROR(VLOOKUP(C24,'Configurações'!$A$11:$B$30,2,FALSE),"Conta inválida"))</f>
        <v/>
      </c>
      <c r="E24" s="22" t="n"/>
      <c r="F24" s="20" t="n"/>
      <c r="G24" s="22" t="n"/>
      <c r="H24" s="41" t="n"/>
      <c r="I24" s="23">
        <f>IF(B24="","",IF(NOT(ISNUMBER(B24)),"Data inválida",IF(OR('Configurações'!$B$2="",'Configurações'!$B$3=""),"",IF(AND(B24&gt;='Configurações'!$B$2,B24&lt;='Configurações'!$B$3),"Sim","Não"))))</f>
        <v/>
      </c>
      <c r="J24" s="42">
        <f>IF(K24="OK",IF(D24="Entrada",H24,IF(D24="Saída",-H24,"")),"")</f>
        <v/>
      </c>
      <c r="K24" s="23">
        <f>IF(COUNTA(A24:C24,E24:H24)=0,"",IF(OR(A24="",B24="",C24="",E24="",G24="",H24=""),"Preenchimento incompleto",IF(COUNTIF($A$6:$A$155,A24)&gt;1,"ID duplicado",IF(D24="Conta inválida","Conta inválida",IF(AND(G24&lt;&gt;"Confirmado",G24&lt;&gt;"A conferir",G24&lt;&gt;"Excluído"),"Situação inválida",IF(I24="Data inválida","Data inválida",IF(I24="","Período não definido",IF(OR(NOT(ISNUMBER(H24)),H24&lt;=0),"Valor inválido",IF(I24="Não","Fora do período",IF(G24="A conferir","A conferir",IF(G24="Excluído","Excluído","OK")))))))))))</f>
        <v/>
      </c>
    </row>
    <row r="25">
      <c r="A25" s="20" t="n"/>
      <c r="B25" s="21" t="n"/>
      <c r="C25" s="22" t="n"/>
      <c r="D25" s="23">
        <f>IF(C25="","",IFERROR(VLOOKUP(C25,'Configurações'!$A$11:$B$30,2,FALSE),"Conta inválida"))</f>
        <v/>
      </c>
      <c r="E25" s="22" t="n"/>
      <c r="F25" s="20" t="n"/>
      <c r="G25" s="22" t="n"/>
      <c r="H25" s="41" t="n"/>
      <c r="I25" s="23">
        <f>IF(B25="","",IF(NOT(ISNUMBER(B25)),"Data inválida",IF(OR('Configurações'!$B$2="",'Configurações'!$B$3=""),"",IF(AND(B25&gt;='Configurações'!$B$2,B25&lt;='Configurações'!$B$3),"Sim","Não"))))</f>
        <v/>
      </c>
      <c r="J25" s="42">
        <f>IF(K25="OK",IF(D25="Entrada",H25,IF(D25="Saída",-H25,"")),"")</f>
        <v/>
      </c>
      <c r="K25" s="23">
        <f>IF(COUNTA(A25:C25,E25:H25)=0,"",IF(OR(A25="",B25="",C25="",E25="",G25="",H25=""),"Preenchimento incompleto",IF(COUNTIF($A$6:$A$155,A25)&gt;1,"ID duplicado",IF(D25="Conta inválida","Conta inválida",IF(AND(G25&lt;&gt;"Confirmado",G25&lt;&gt;"A conferir",G25&lt;&gt;"Excluído"),"Situação inválida",IF(I25="Data inválida","Data inválida",IF(I25="","Período não definido",IF(OR(NOT(ISNUMBER(H25)),H25&lt;=0),"Valor inválido",IF(I25="Não","Fora do período",IF(G25="A conferir","A conferir",IF(G25="Excluído","Excluído","OK")))))))))))</f>
        <v/>
      </c>
    </row>
    <row r="26">
      <c r="A26" s="20" t="n"/>
      <c r="B26" s="21" t="n"/>
      <c r="C26" s="22" t="n"/>
      <c r="D26" s="23">
        <f>IF(C26="","",IFERROR(VLOOKUP(C26,'Configurações'!$A$11:$B$30,2,FALSE),"Conta inválida"))</f>
        <v/>
      </c>
      <c r="E26" s="22" t="n"/>
      <c r="F26" s="20" t="n"/>
      <c r="G26" s="22" t="n"/>
      <c r="H26" s="41" t="n"/>
      <c r="I26" s="23">
        <f>IF(B26="","",IF(NOT(ISNUMBER(B26)),"Data inválida",IF(OR('Configurações'!$B$2="",'Configurações'!$B$3=""),"",IF(AND(B26&gt;='Configurações'!$B$2,B26&lt;='Configurações'!$B$3),"Sim","Não"))))</f>
        <v/>
      </c>
      <c r="J26" s="42">
        <f>IF(K26="OK",IF(D26="Entrada",H26,IF(D26="Saída",-H26,"")),"")</f>
        <v/>
      </c>
      <c r="K26" s="23">
        <f>IF(COUNTA(A26:C26,E26:H26)=0,"",IF(OR(A26="",B26="",C26="",E26="",G26="",H26=""),"Preenchimento incompleto",IF(COUNTIF($A$6:$A$155,A26)&gt;1,"ID duplicado",IF(D26="Conta inválida","Conta inválida",IF(AND(G26&lt;&gt;"Confirmado",G26&lt;&gt;"A conferir",G26&lt;&gt;"Excluído"),"Situação inválida",IF(I26="Data inválida","Data inválida",IF(I26="","Período não definido",IF(OR(NOT(ISNUMBER(H26)),H26&lt;=0),"Valor inválido",IF(I26="Não","Fora do período",IF(G26="A conferir","A conferir",IF(G26="Excluído","Excluído","OK")))))))))))</f>
        <v/>
      </c>
    </row>
    <row r="27">
      <c r="A27" s="20" t="n"/>
      <c r="B27" s="21" t="n"/>
      <c r="C27" s="22" t="n"/>
      <c r="D27" s="23">
        <f>IF(C27="","",IFERROR(VLOOKUP(C27,'Configurações'!$A$11:$B$30,2,FALSE),"Conta inválida"))</f>
        <v/>
      </c>
      <c r="E27" s="22" t="n"/>
      <c r="F27" s="20" t="n"/>
      <c r="G27" s="22" t="n"/>
      <c r="H27" s="41" t="n"/>
      <c r="I27" s="23">
        <f>IF(B27="","",IF(NOT(ISNUMBER(B27)),"Data inválida",IF(OR('Configurações'!$B$2="",'Configurações'!$B$3=""),"",IF(AND(B27&gt;='Configurações'!$B$2,B27&lt;='Configurações'!$B$3),"Sim","Não"))))</f>
        <v/>
      </c>
      <c r="J27" s="42">
        <f>IF(K27="OK",IF(D27="Entrada",H27,IF(D27="Saída",-H27,"")),"")</f>
        <v/>
      </c>
      <c r="K27" s="23">
        <f>IF(COUNTA(A27:C27,E27:H27)=0,"",IF(OR(A27="",B27="",C27="",E27="",G27="",H27=""),"Preenchimento incompleto",IF(COUNTIF($A$6:$A$155,A27)&gt;1,"ID duplicado",IF(D27="Conta inválida","Conta inválida",IF(AND(G27&lt;&gt;"Confirmado",G27&lt;&gt;"A conferir",G27&lt;&gt;"Excluído"),"Situação inválida",IF(I27="Data inválida","Data inválida",IF(I27="","Período não definido",IF(OR(NOT(ISNUMBER(H27)),H27&lt;=0),"Valor inválido",IF(I27="Não","Fora do período",IF(G27="A conferir","A conferir",IF(G27="Excluído","Excluído","OK")))))))))))</f>
        <v/>
      </c>
    </row>
    <row r="28">
      <c r="A28" s="20" t="n"/>
      <c r="B28" s="21" t="n"/>
      <c r="C28" s="22" t="n"/>
      <c r="D28" s="23">
        <f>IF(C28="","",IFERROR(VLOOKUP(C28,'Configurações'!$A$11:$B$30,2,FALSE),"Conta inválida"))</f>
        <v/>
      </c>
      <c r="E28" s="22" t="n"/>
      <c r="F28" s="20" t="n"/>
      <c r="G28" s="22" t="n"/>
      <c r="H28" s="41" t="n"/>
      <c r="I28" s="23">
        <f>IF(B28="","",IF(NOT(ISNUMBER(B28)),"Data inválida",IF(OR('Configurações'!$B$2="",'Configurações'!$B$3=""),"",IF(AND(B28&gt;='Configurações'!$B$2,B28&lt;='Configurações'!$B$3),"Sim","Não"))))</f>
        <v/>
      </c>
      <c r="J28" s="42">
        <f>IF(K28="OK",IF(D28="Entrada",H28,IF(D28="Saída",-H28,"")),"")</f>
        <v/>
      </c>
      <c r="K28" s="23">
        <f>IF(COUNTA(A28:C28,E28:H28)=0,"",IF(OR(A28="",B28="",C28="",E28="",G28="",H28=""),"Preenchimento incompleto",IF(COUNTIF($A$6:$A$155,A28)&gt;1,"ID duplicado",IF(D28="Conta inválida","Conta inválida",IF(AND(G28&lt;&gt;"Confirmado",G28&lt;&gt;"A conferir",G28&lt;&gt;"Excluído"),"Situação inválida",IF(I28="Data inválida","Data inválida",IF(I28="","Período não definido",IF(OR(NOT(ISNUMBER(H28)),H28&lt;=0),"Valor inválido",IF(I28="Não","Fora do período",IF(G28="A conferir","A conferir",IF(G28="Excluído","Excluído","OK")))))))))))</f>
        <v/>
      </c>
    </row>
    <row r="29">
      <c r="A29" s="20" t="n"/>
      <c r="B29" s="21" t="n"/>
      <c r="C29" s="22" t="n"/>
      <c r="D29" s="23">
        <f>IF(C29="","",IFERROR(VLOOKUP(C29,'Configurações'!$A$11:$B$30,2,FALSE),"Conta inválida"))</f>
        <v/>
      </c>
      <c r="E29" s="22" t="n"/>
      <c r="F29" s="20" t="n"/>
      <c r="G29" s="22" t="n"/>
      <c r="H29" s="41" t="n"/>
      <c r="I29" s="23">
        <f>IF(B29="","",IF(NOT(ISNUMBER(B29)),"Data inválida",IF(OR('Configurações'!$B$2="",'Configurações'!$B$3=""),"",IF(AND(B29&gt;='Configurações'!$B$2,B29&lt;='Configurações'!$B$3),"Sim","Não"))))</f>
        <v/>
      </c>
      <c r="J29" s="42">
        <f>IF(K29="OK",IF(D29="Entrada",H29,IF(D29="Saída",-H29,"")),"")</f>
        <v/>
      </c>
      <c r="K29" s="23">
        <f>IF(COUNTA(A29:C29,E29:H29)=0,"",IF(OR(A29="",B29="",C29="",E29="",G29="",H29=""),"Preenchimento incompleto",IF(COUNTIF($A$6:$A$155,A29)&gt;1,"ID duplicado",IF(D29="Conta inválida","Conta inválida",IF(AND(G29&lt;&gt;"Confirmado",G29&lt;&gt;"A conferir",G29&lt;&gt;"Excluído"),"Situação inválida",IF(I29="Data inválida","Data inválida",IF(I29="","Período não definido",IF(OR(NOT(ISNUMBER(H29)),H29&lt;=0),"Valor inválido",IF(I29="Não","Fora do período",IF(G29="A conferir","A conferir",IF(G29="Excluído","Excluído","OK")))))))))))</f>
        <v/>
      </c>
    </row>
    <row r="30">
      <c r="A30" s="20" t="n"/>
      <c r="B30" s="21" t="n"/>
      <c r="C30" s="22" t="n"/>
      <c r="D30" s="23">
        <f>IF(C30="","",IFERROR(VLOOKUP(C30,'Configurações'!$A$11:$B$30,2,FALSE),"Conta inválida"))</f>
        <v/>
      </c>
      <c r="E30" s="22" t="n"/>
      <c r="F30" s="20" t="n"/>
      <c r="G30" s="22" t="n"/>
      <c r="H30" s="41" t="n"/>
      <c r="I30" s="23">
        <f>IF(B30="","",IF(NOT(ISNUMBER(B30)),"Data inválida",IF(OR('Configurações'!$B$2="",'Configurações'!$B$3=""),"",IF(AND(B30&gt;='Configurações'!$B$2,B30&lt;='Configurações'!$B$3),"Sim","Não"))))</f>
        <v/>
      </c>
      <c r="J30" s="42">
        <f>IF(K30="OK",IF(D30="Entrada",H30,IF(D30="Saída",-H30,"")),"")</f>
        <v/>
      </c>
      <c r="K30" s="23">
        <f>IF(COUNTA(A30:C30,E30:H30)=0,"",IF(OR(A30="",B30="",C30="",E30="",G30="",H30=""),"Preenchimento incompleto",IF(COUNTIF($A$6:$A$155,A30)&gt;1,"ID duplicado",IF(D30="Conta inválida","Conta inválida",IF(AND(G30&lt;&gt;"Confirmado",G30&lt;&gt;"A conferir",G30&lt;&gt;"Excluído"),"Situação inválida",IF(I30="Data inválida","Data inválida",IF(I30="","Período não definido",IF(OR(NOT(ISNUMBER(H30)),H30&lt;=0),"Valor inválido",IF(I30="Não","Fora do período",IF(G30="A conferir","A conferir",IF(G30="Excluído","Excluído","OK")))))))))))</f>
        <v/>
      </c>
    </row>
    <row r="31">
      <c r="A31" s="20" t="n"/>
      <c r="B31" s="21" t="n"/>
      <c r="C31" s="22" t="n"/>
      <c r="D31" s="23">
        <f>IF(C31="","",IFERROR(VLOOKUP(C31,'Configurações'!$A$11:$B$30,2,FALSE),"Conta inválida"))</f>
        <v/>
      </c>
      <c r="E31" s="22" t="n"/>
      <c r="F31" s="20" t="n"/>
      <c r="G31" s="22" t="n"/>
      <c r="H31" s="41" t="n"/>
      <c r="I31" s="23">
        <f>IF(B31="","",IF(NOT(ISNUMBER(B31)),"Data inválida",IF(OR('Configurações'!$B$2="",'Configurações'!$B$3=""),"",IF(AND(B31&gt;='Configurações'!$B$2,B31&lt;='Configurações'!$B$3),"Sim","Não"))))</f>
        <v/>
      </c>
      <c r="J31" s="42">
        <f>IF(K31="OK",IF(D31="Entrada",H31,IF(D31="Saída",-H31,"")),"")</f>
        <v/>
      </c>
      <c r="K31" s="23">
        <f>IF(COUNTA(A31:C31,E31:H31)=0,"",IF(OR(A31="",B31="",C31="",E31="",G31="",H31=""),"Preenchimento incompleto",IF(COUNTIF($A$6:$A$155,A31)&gt;1,"ID duplicado",IF(D31="Conta inválida","Conta inválida",IF(AND(G31&lt;&gt;"Confirmado",G31&lt;&gt;"A conferir",G31&lt;&gt;"Excluído"),"Situação inválida",IF(I31="Data inválida","Data inválida",IF(I31="","Período não definido",IF(OR(NOT(ISNUMBER(H31)),H31&lt;=0),"Valor inválido",IF(I31="Não","Fora do período",IF(G31="A conferir","A conferir",IF(G31="Excluído","Excluído","OK")))))))))))</f>
        <v/>
      </c>
    </row>
    <row r="32">
      <c r="A32" s="20" t="n"/>
      <c r="B32" s="21" t="n"/>
      <c r="C32" s="22" t="n"/>
      <c r="D32" s="23">
        <f>IF(C32="","",IFERROR(VLOOKUP(C32,'Configurações'!$A$11:$B$30,2,FALSE),"Conta inválida"))</f>
        <v/>
      </c>
      <c r="E32" s="22" t="n"/>
      <c r="F32" s="20" t="n"/>
      <c r="G32" s="22" t="n"/>
      <c r="H32" s="41" t="n"/>
      <c r="I32" s="23">
        <f>IF(B32="","",IF(NOT(ISNUMBER(B32)),"Data inválida",IF(OR('Configurações'!$B$2="",'Configurações'!$B$3=""),"",IF(AND(B32&gt;='Configurações'!$B$2,B32&lt;='Configurações'!$B$3),"Sim","Não"))))</f>
        <v/>
      </c>
      <c r="J32" s="42">
        <f>IF(K32="OK",IF(D32="Entrada",H32,IF(D32="Saída",-H32,"")),"")</f>
        <v/>
      </c>
      <c r="K32" s="23">
        <f>IF(COUNTA(A32:C32,E32:H32)=0,"",IF(OR(A32="",B32="",C32="",E32="",G32="",H32=""),"Preenchimento incompleto",IF(COUNTIF($A$6:$A$155,A32)&gt;1,"ID duplicado",IF(D32="Conta inválida","Conta inválida",IF(AND(G32&lt;&gt;"Confirmado",G32&lt;&gt;"A conferir",G32&lt;&gt;"Excluído"),"Situação inválida",IF(I32="Data inválida","Data inválida",IF(I32="","Período não definido",IF(OR(NOT(ISNUMBER(H32)),H32&lt;=0),"Valor inválido",IF(I32="Não","Fora do período",IF(G32="A conferir","A conferir",IF(G32="Excluído","Excluído","OK")))))))))))</f>
        <v/>
      </c>
    </row>
    <row r="33">
      <c r="A33" s="20" t="n"/>
      <c r="B33" s="21" t="n"/>
      <c r="C33" s="22" t="n"/>
      <c r="D33" s="23">
        <f>IF(C33="","",IFERROR(VLOOKUP(C33,'Configurações'!$A$11:$B$30,2,FALSE),"Conta inválida"))</f>
        <v/>
      </c>
      <c r="E33" s="22" t="n"/>
      <c r="F33" s="20" t="n"/>
      <c r="G33" s="22" t="n"/>
      <c r="H33" s="41" t="n"/>
      <c r="I33" s="23">
        <f>IF(B33="","",IF(NOT(ISNUMBER(B33)),"Data inválida",IF(OR('Configurações'!$B$2="",'Configurações'!$B$3=""),"",IF(AND(B33&gt;='Configurações'!$B$2,B33&lt;='Configurações'!$B$3),"Sim","Não"))))</f>
        <v/>
      </c>
      <c r="J33" s="42">
        <f>IF(K33="OK",IF(D33="Entrada",H33,IF(D33="Saída",-H33,"")),"")</f>
        <v/>
      </c>
      <c r="K33" s="23">
        <f>IF(COUNTA(A33:C33,E33:H33)=0,"",IF(OR(A33="",B33="",C33="",E33="",G33="",H33=""),"Preenchimento incompleto",IF(COUNTIF($A$6:$A$155,A33)&gt;1,"ID duplicado",IF(D33="Conta inválida","Conta inválida",IF(AND(G33&lt;&gt;"Confirmado",G33&lt;&gt;"A conferir",G33&lt;&gt;"Excluído"),"Situação inválida",IF(I33="Data inválida","Data inválida",IF(I33="","Período não definido",IF(OR(NOT(ISNUMBER(H33)),H33&lt;=0),"Valor inválido",IF(I33="Não","Fora do período",IF(G33="A conferir","A conferir",IF(G33="Excluído","Excluído","OK")))))))))))</f>
        <v/>
      </c>
    </row>
    <row r="34">
      <c r="A34" s="20" t="n"/>
      <c r="B34" s="21" t="n"/>
      <c r="C34" s="22" t="n"/>
      <c r="D34" s="23">
        <f>IF(C34="","",IFERROR(VLOOKUP(C34,'Configurações'!$A$11:$B$30,2,FALSE),"Conta inválida"))</f>
        <v/>
      </c>
      <c r="E34" s="22" t="n"/>
      <c r="F34" s="20" t="n"/>
      <c r="G34" s="22" t="n"/>
      <c r="H34" s="41" t="n"/>
      <c r="I34" s="23">
        <f>IF(B34="","",IF(NOT(ISNUMBER(B34)),"Data inválida",IF(OR('Configurações'!$B$2="",'Configurações'!$B$3=""),"",IF(AND(B34&gt;='Configurações'!$B$2,B34&lt;='Configurações'!$B$3),"Sim","Não"))))</f>
        <v/>
      </c>
      <c r="J34" s="42">
        <f>IF(K34="OK",IF(D34="Entrada",H34,IF(D34="Saída",-H34,"")),"")</f>
        <v/>
      </c>
      <c r="K34" s="23">
        <f>IF(COUNTA(A34:C34,E34:H34)=0,"",IF(OR(A34="",B34="",C34="",E34="",G34="",H34=""),"Preenchimento incompleto",IF(COUNTIF($A$6:$A$155,A34)&gt;1,"ID duplicado",IF(D34="Conta inválida","Conta inválida",IF(AND(G34&lt;&gt;"Confirmado",G34&lt;&gt;"A conferir",G34&lt;&gt;"Excluído"),"Situação inválida",IF(I34="Data inválida","Data inválida",IF(I34="","Período não definido",IF(OR(NOT(ISNUMBER(H34)),H34&lt;=0),"Valor inválido",IF(I34="Não","Fora do período",IF(G34="A conferir","A conferir",IF(G34="Excluído","Excluído","OK")))))))))))</f>
        <v/>
      </c>
    </row>
    <row r="35">
      <c r="A35" s="20" t="n"/>
      <c r="B35" s="21" t="n"/>
      <c r="C35" s="22" t="n"/>
      <c r="D35" s="23">
        <f>IF(C35="","",IFERROR(VLOOKUP(C35,'Configurações'!$A$11:$B$30,2,FALSE),"Conta inválida"))</f>
        <v/>
      </c>
      <c r="E35" s="22" t="n"/>
      <c r="F35" s="20" t="n"/>
      <c r="G35" s="22" t="n"/>
      <c r="H35" s="41" t="n"/>
      <c r="I35" s="23">
        <f>IF(B35="","",IF(NOT(ISNUMBER(B35)),"Data inválida",IF(OR('Configurações'!$B$2="",'Configurações'!$B$3=""),"",IF(AND(B35&gt;='Configurações'!$B$2,B35&lt;='Configurações'!$B$3),"Sim","Não"))))</f>
        <v/>
      </c>
      <c r="J35" s="42">
        <f>IF(K35="OK",IF(D35="Entrada",H35,IF(D35="Saída",-H35,"")),"")</f>
        <v/>
      </c>
      <c r="K35" s="23">
        <f>IF(COUNTA(A35:C35,E35:H35)=0,"",IF(OR(A35="",B35="",C35="",E35="",G35="",H35=""),"Preenchimento incompleto",IF(COUNTIF($A$6:$A$155,A35)&gt;1,"ID duplicado",IF(D35="Conta inválida","Conta inválida",IF(AND(G35&lt;&gt;"Confirmado",G35&lt;&gt;"A conferir",G35&lt;&gt;"Excluído"),"Situação inválida",IF(I35="Data inválida","Data inválida",IF(I35="","Período não definido",IF(OR(NOT(ISNUMBER(H35)),H35&lt;=0),"Valor inválido",IF(I35="Não","Fora do período",IF(G35="A conferir","A conferir",IF(G35="Excluído","Excluído","OK")))))))))))</f>
        <v/>
      </c>
    </row>
    <row r="36">
      <c r="A36" s="20" t="n"/>
      <c r="B36" s="21" t="n"/>
      <c r="C36" s="22" t="n"/>
      <c r="D36" s="23">
        <f>IF(C36="","",IFERROR(VLOOKUP(C36,'Configurações'!$A$11:$B$30,2,FALSE),"Conta inválida"))</f>
        <v/>
      </c>
      <c r="E36" s="22" t="n"/>
      <c r="F36" s="20" t="n"/>
      <c r="G36" s="22" t="n"/>
      <c r="H36" s="41" t="n"/>
      <c r="I36" s="23">
        <f>IF(B36="","",IF(NOT(ISNUMBER(B36)),"Data inválida",IF(OR('Configurações'!$B$2="",'Configurações'!$B$3=""),"",IF(AND(B36&gt;='Configurações'!$B$2,B36&lt;='Configurações'!$B$3),"Sim","Não"))))</f>
        <v/>
      </c>
      <c r="J36" s="42">
        <f>IF(K36="OK",IF(D36="Entrada",H36,IF(D36="Saída",-H36,"")),"")</f>
        <v/>
      </c>
      <c r="K36" s="23">
        <f>IF(COUNTA(A36:C36,E36:H36)=0,"",IF(OR(A36="",B36="",C36="",E36="",G36="",H36=""),"Preenchimento incompleto",IF(COUNTIF($A$6:$A$155,A36)&gt;1,"ID duplicado",IF(D36="Conta inválida","Conta inválida",IF(AND(G36&lt;&gt;"Confirmado",G36&lt;&gt;"A conferir",G36&lt;&gt;"Excluído"),"Situação inválida",IF(I36="Data inválida","Data inválida",IF(I36="","Período não definido",IF(OR(NOT(ISNUMBER(H36)),H36&lt;=0),"Valor inválido",IF(I36="Não","Fora do período",IF(G36="A conferir","A conferir",IF(G36="Excluído","Excluído","OK")))))))))))</f>
        <v/>
      </c>
    </row>
    <row r="37">
      <c r="A37" s="20" t="n"/>
      <c r="B37" s="21" t="n"/>
      <c r="C37" s="22" t="n"/>
      <c r="D37" s="23">
        <f>IF(C37="","",IFERROR(VLOOKUP(C37,'Configurações'!$A$11:$B$30,2,FALSE),"Conta inválida"))</f>
        <v/>
      </c>
      <c r="E37" s="22" t="n"/>
      <c r="F37" s="20" t="n"/>
      <c r="G37" s="22" t="n"/>
      <c r="H37" s="41" t="n"/>
      <c r="I37" s="23">
        <f>IF(B37="","",IF(NOT(ISNUMBER(B37)),"Data inválida",IF(OR('Configurações'!$B$2="",'Configurações'!$B$3=""),"",IF(AND(B37&gt;='Configurações'!$B$2,B37&lt;='Configurações'!$B$3),"Sim","Não"))))</f>
        <v/>
      </c>
      <c r="J37" s="42">
        <f>IF(K37="OK",IF(D37="Entrada",H37,IF(D37="Saída",-H37,"")),"")</f>
        <v/>
      </c>
      <c r="K37" s="23">
        <f>IF(COUNTA(A37:C37,E37:H37)=0,"",IF(OR(A37="",B37="",C37="",E37="",G37="",H37=""),"Preenchimento incompleto",IF(COUNTIF($A$6:$A$155,A37)&gt;1,"ID duplicado",IF(D37="Conta inválida","Conta inválida",IF(AND(G37&lt;&gt;"Confirmado",G37&lt;&gt;"A conferir",G37&lt;&gt;"Excluído"),"Situação inválida",IF(I37="Data inválida","Data inválida",IF(I37="","Período não definido",IF(OR(NOT(ISNUMBER(H37)),H37&lt;=0),"Valor inválido",IF(I37="Não","Fora do período",IF(G37="A conferir","A conferir",IF(G37="Excluído","Excluído","OK")))))))))))</f>
        <v/>
      </c>
    </row>
    <row r="38">
      <c r="A38" s="20" t="n"/>
      <c r="B38" s="21" t="n"/>
      <c r="C38" s="22" t="n"/>
      <c r="D38" s="23">
        <f>IF(C38="","",IFERROR(VLOOKUP(C38,'Configurações'!$A$11:$B$30,2,FALSE),"Conta inválida"))</f>
        <v/>
      </c>
      <c r="E38" s="22" t="n"/>
      <c r="F38" s="20" t="n"/>
      <c r="G38" s="22" t="n"/>
      <c r="H38" s="41" t="n"/>
      <c r="I38" s="23">
        <f>IF(B38="","",IF(NOT(ISNUMBER(B38)),"Data inválida",IF(OR('Configurações'!$B$2="",'Configurações'!$B$3=""),"",IF(AND(B38&gt;='Configurações'!$B$2,B38&lt;='Configurações'!$B$3),"Sim","Não"))))</f>
        <v/>
      </c>
      <c r="J38" s="42">
        <f>IF(K38="OK",IF(D38="Entrada",H38,IF(D38="Saída",-H38,"")),"")</f>
        <v/>
      </c>
      <c r="K38" s="23">
        <f>IF(COUNTA(A38:C38,E38:H38)=0,"",IF(OR(A38="",B38="",C38="",E38="",G38="",H38=""),"Preenchimento incompleto",IF(COUNTIF($A$6:$A$155,A38)&gt;1,"ID duplicado",IF(D38="Conta inválida","Conta inválida",IF(AND(G38&lt;&gt;"Confirmado",G38&lt;&gt;"A conferir",G38&lt;&gt;"Excluído"),"Situação inválida",IF(I38="Data inválida","Data inválida",IF(I38="","Período não definido",IF(OR(NOT(ISNUMBER(H38)),H38&lt;=0),"Valor inválido",IF(I38="Não","Fora do período",IF(G38="A conferir","A conferir",IF(G38="Excluído","Excluído","OK")))))))))))</f>
        <v/>
      </c>
    </row>
    <row r="39">
      <c r="A39" s="20" t="n"/>
      <c r="B39" s="21" t="n"/>
      <c r="C39" s="22" t="n"/>
      <c r="D39" s="23">
        <f>IF(C39="","",IFERROR(VLOOKUP(C39,'Configurações'!$A$11:$B$30,2,FALSE),"Conta inválida"))</f>
        <v/>
      </c>
      <c r="E39" s="22" t="n"/>
      <c r="F39" s="20" t="n"/>
      <c r="G39" s="22" t="n"/>
      <c r="H39" s="41" t="n"/>
      <c r="I39" s="23">
        <f>IF(B39="","",IF(NOT(ISNUMBER(B39)),"Data inválida",IF(OR('Configurações'!$B$2="",'Configurações'!$B$3=""),"",IF(AND(B39&gt;='Configurações'!$B$2,B39&lt;='Configurações'!$B$3),"Sim","Não"))))</f>
        <v/>
      </c>
      <c r="J39" s="42">
        <f>IF(K39="OK",IF(D39="Entrada",H39,IF(D39="Saída",-H39,"")),"")</f>
        <v/>
      </c>
      <c r="K39" s="23">
        <f>IF(COUNTA(A39:C39,E39:H39)=0,"",IF(OR(A39="",B39="",C39="",E39="",G39="",H39=""),"Preenchimento incompleto",IF(COUNTIF($A$6:$A$155,A39)&gt;1,"ID duplicado",IF(D39="Conta inválida","Conta inválida",IF(AND(G39&lt;&gt;"Confirmado",G39&lt;&gt;"A conferir",G39&lt;&gt;"Excluído"),"Situação inválida",IF(I39="Data inválida","Data inválida",IF(I39="","Período não definido",IF(OR(NOT(ISNUMBER(H39)),H39&lt;=0),"Valor inválido",IF(I39="Não","Fora do período",IF(G39="A conferir","A conferir",IF(G39="Excluído","Excluído","OK")))))))))))</f>
        <v/>
      </c>
    </row>
    <row r="40">
      <c r="A40" s="20" t="n"/>
      <c r="B40" s="21" t="n"/>
      <c r="C40" s="22" t="n"/>
      <c r="D40" s="23">
        <f>IF(C40="","",IFERROR(VLOOKUP(C40,'Configurações'!$A$11:$B$30,2,FALSE),"Conta inválida"))</f>
        <v/>
      </c>
      <c r="E40" s="22" t="n"/>
      <c r="F40" s="20" t="n"/>
      <c r="G40" s="22" t="n"/>
      <c r="H40" s="41" t="n"/>
      <c r="I40" s="23">
        <f>IF(B40="","",IF(NOT(ISNUMBER(B40)),"Data inválida",IF(OR('Configurações'!$B$2="",'Configurações'!$B$3=""),"",IF(AND(B40&gt;='Configurações'!$B$2,B40&lt;='Configurações'!$B$3),"Sim","Não"))))</f>
        <v/>
      </c>
      <c r="J40" s="42">
        <f>IF(K40="OK",IF(D40="Entrada",H40,IF(D40="Saída",-H40,"")),"")</f>
        <v/>
      </c>
      <c r="K40" s="23">
        <f>IF(COUNTA(A40:C40,E40:H40)=0,"",IF(OR(A40="",B40="",C40="",E40="",G40="",H40=""),"Preenchimento incompleto",IF(COUNTIF($A$6:$A$155,A40)&gt;1,"ID duplicado",IF(D40="Conta inválida","Conta inválida",IF(AND(G40&lt;&gt;"Confirmado",G40&lt;&gt;"A conferir",G40&lt;&gt;"Excluído"),"Situação inválida",IF(I40="Data inválida","Data inválida",IF(I40="","Período não definido",IF(OR(NOT(ISNUMBER(H40)),H40&lt;=0),"Valor inválido",IF(I40="Não","Fora do período",IF(G40="A conferir","A conferir",IF(G40="Excluído","Excluído","OK")))))))))))</f>
        <v/>
      </c>
    </row>
    <row r="41">
      <c r="A41" s="20" t="n"/>
      <c r="B41" s="21" t="n"/>
      <c r="C41" s="22" t="n"/>
      <c r="D41" s="23">
        <f>IF(C41="","",IFERROR(VLOOKUP(C41,'Configurações'!$A$11:$B$30,2,FALSE),"Conta inválida"))</f>
        <v/>
      </c>
      <c r="E41" s="22" t="n"/>
      <c r="F41" s="20" t="n"/>
      <c r="G41" s="22" t="n"/>
      <c r="H41" s="41" t="n"/>
      <c r="I41" s="23">
        <f>IF(B41="","",IF(NOT(ISNUMBER(B41)),"Data inválida",IF(OR('Configurações'!$B$2="",'Configurações'!$B$3=""),"",IF(AND(B41&gt;='Configurações'!$B$2,B41&lt;='Configurações'!$B$3),"Sim","Não"))))</f>
        <v/>
      </c>
      <c r="J41" s="42">
        <f>IF(K41="OK",IF(D41="Entrada",H41,IF(D41="Saída",-H41,"")),"")</f>
        <v/>
      </c>
      <c r="K41" s="23">
        <f>IF(COUNTA(A41:C41,E41:H41)=0,"",IF(OR(A41="",B41="",C41="",E41="",G41="",H41=""),"Preenchimento incompleto",IF(COUNTIF($A$6:$A$155,A41)&gt;1,"ID duplicado",IF(D41="Conta inválida","Conta inválida",IF(AND(G41&lt;&gt;"Confirmado",G41&lt;&gt;"A conferir",G41&lt;&gt;"Excluído"),"Situação inválida",IF(I41="Data inválida","Data inválida",IF(I41="","Período não definido",IF(OR(NOT(ISNUMBER(H41)),H41&lt;=0),"Valor inválido",IF(I41="Não","Fora do período",IF(G41="A conferir","A conferir",IF(G41="Excluído","Excluído","OK")))))))))))</f>
        <v/>
      </c>
    </row>
    <row r="42">
      <c r="A42" s="20" t="n"/>
      <c r="B42" s="21" t="n"/>
      <c r="C42" s="22" t="n"/>
      <c r="D42" s="23">
        <f>IF(C42="","",IFERROR(VLOOKUP(C42,'Configurações'!$A$11:$B$30,2,FALSE),"Conta inválida"))</f>
        <v/>
      </c>
      <c r="E42" s="22" t="n"/>
      <c r="F42" s="20" t="n"/>
      <c r="G42" s="22" t="n"/>
      <c r="H42" s="41" t="n"/>
      <c r="I42" s="23">
        <f>IF(B42="","",IF(NOT(ISNUMBER(B42)),"Data inválida",IF(OR('Configurações'!$B$2="",'Configurações'!$B$3=""),"",IF(AND(B42&gt;='Configurações'!$B$2,B42&lt;='Configurações'!$B$3),"Sim","Não"))))</f>
        <v/>
      </c>
      <c r="J42" s="42">
        <f>IF(K42="OK",IF(D42="Entrada",H42,IF(D42="Saída",-H42,"")),"")</f>
        <v/>
      </c>
      <c r="K42" s="23">
        <f>IF(COUNTA(A42:C42,E42:H42)=0,"",IF(OR(A42="",B42="",C42="",E42="",G42="",H42=""),"Preenchimento incompleto",IF(COUNTIF($A$6:$A$155,A42)&gt;1,"ID duplicado",IF(D42="Conta inválida","Conta inválida",IF(AND(G42&lt;&gt;"Confirmado",G42&lt;&gt;"A conferir",G42&lt;&gt;"Excluído"),"Situação inválida",IF(I42="Data inválida","Data inválida",IF(I42="","Período não definido",IF(OR(NOT(ISNUMBER(H42)),H42&lt;=0),"Valor inválido",IF(I42="Não","Fora do período",IF(G42="A conferir","A conferir",IF(G42="Excluído","Excluído","OK")))))))))))</f>
        <v/>
      </c>
    </row>
    <row r="43">
      <c r="A43" s="20" t="n"/>
      <c r="B43" s="21" t="n"/>
      <c r="C43" s="22" t="n"/>
      <c r="D43" s="23">
        <f>IF(C43="","",IFERROR(VLOOKUP(C43,'Configurações'!$A$11:$B$30,2,FALSE),"Conta inválida"))</f>
        <v/>
      </c>
      <c r="E43" s="22" t="n"/>
      <c r="F43" s="20" t="n"/>
      <c r="G43" s="22" t="n"/>
      <c r="H43" s="41" t="n"/>
      <c r="I43" s="23">
        <f>IF(B43="","",IF(NOT(ISNUMBER(B43)),"Data inválida",IF(OR('Configurações'!$B$2="",'Configurações'!$B$3=""),"",IF(AND(B43&gt;='Configurações'!$B$2,B43&lt;='Configurações'!$B$3),"Sim","Não"))))</f>
        <v/>
      </c>
      <c r="J43" s="42">
        <f>IF(K43="OK",IF(D43="Entrada",H43,IF(D43="Saída",-H43,"")),"")</f>
        <v/>
      </c>
      <c r="K43" s="23">
        <f>IF(COUNTA(A43:C43,E43:H43)=0,"",IF(OR(A43="",B43="",C43="",E43="",G43="",H43=""),"Preenchimento incompleto",IF(COUNTIF($A$6:$A$155,A43)&gt;1,"ID duplicado",IF(D43="Conta inválida","Conta inválida",IF(AND(G43&lt;&gt;"Confirmado",G43&lt;&gt;"A conferir",G43&lt;&gt;"Excluído"),"Situação inválida",IF(I43="Data inválida","Data inválida",IF(I43="","Período não definido",IF(OR(NOT(ISNUMBER(H43)),H43&lt;=0),"Valor inválido",IF(I43="Não","Fora do período",IF(G43="A conferir","A conferir",IF(G43="Excluído","Excluído","OK")))))))))))</f>
        <v/>
      </c>
    </row>
    <row r="44">
      <c r="A44" s="20" t="n"/>
      <c r="B44" s="21" t="n"/>
      <c r="C44" s="22" t="n"/>
      <c r="D44" s="23">
        <f>IF(C44="","",IFERROR(VLOOKUP(C44,'Configurações'!$A$11:$B$30,2,FALSE),"Conta inválida"))</f>
        <v/>
      </c>
      <c r="E44" s="22" t="n"/>
      <c r="F44" s="20" t="n"/>
      <c r="G44" s="22" t="n"/>
      <c r="H44" s="41" t="n"/>
      <c r="I44" s="23">
        <f>IF(B44="","",IF(NOT(ISNUMBER(B44)),"Data inválida",IF(OR('Configurações'!$B$2="",'Configurações'!$B$3=""),"",IF(AND(B44&gt;='Configurações'!$B$2,B44&lt;='Configurações'!$B$3),"Sim","Não"))))</f>
        <v/>
      </c>
      <c r="J44" s="42">
        <f>IF(K44="OK",IF(D44="Entrada",H44,IF(D44="Saída",-H44,"")),"")</f>
        <v/>
      </c>
      <c r="K44" s="23">
        <f>IF(COUNTA(A44:C44,E44:H44)=0,"",IF(OR(A44="",B44="",C44="",E44="",G44="",H44=""),"Preenchimento incompleto",IF(COUNTIF($A$6:$A$155,A44)&gt;1,"ID duplicado",IF(D44="Conta inválida","Conta inválida",IF(AND(G44&lt;&gt;"Confirmado",G44&lt;&gt;"A conferir",G44&lt;&gt;"Excluído"),"Situação inválida",IF(I44="Data inválida","Data inválida",IF(I44="","Período não definido",IF(OR(NOT(ISNUMBER(H44)),H44&lt;=0),"Valor inválido",IF(I44="Não","Fora do período",IF(G44="A conferir","A conferir",IF(G44="Excluído","Excluído","OK")))))))))))</f>
        <v/>
      </c>
    </row>
    <row r="45">
      <c r="A45" s="20" t="n"/>
      <c r="B45" s="21" t="n"/>
      <c r="C45" s="22" t="n"/>
      <c r="D45" s="23">
        <f>IF(C45="","",IFERROR(VLOOKUP(C45,'Configurações'!$A$11:$B$30,2,FALSE),"Conta inválida"))</f>
        <v/>
      </c>
      <c r="E45" s="22" t="n"/>
      <c r="F45" s="20" t="n"/>
      <c r="G45" s="22" t="n"/>
      <c r="H45" s="41" t="n"/>
      <c r="I45" s="23">
        <f>IF(B45="","",IF(NOT(ISNUMBER(B45)),"Data inválida",IF(OR('Configurações'!$B$2="",'Configurações'!$B$3=""),"",IF(AND(B45&gt;='Configurações'!$B$2,B45&lt;='Configurações'!$B$3),"Sim","Não"))))</f>
        <v/>
      </c>
      <c r="J45" s="42">
        <f>IF(K45="OK",IF(D45="Entrada",H45,IF(D45="Saída",-H45,"")),"")</f>
        <v/>
      </c>
      <c r="K45" s="23">
        <f>IF(COUNTA(A45:C45,E45:H45)=0,"",IF(OR(A45="",B45="",C45="",E45="",G45="",H45=""),"Preenchimento incompleto",IF(COUNTIF($A$6:$A$155,A45)&gt;1,"ID duplicado",IF(D45="Conta inválida","Conta inválida",IF(AND(G45&lt;&gt;"Confirmado",G45&lt;&gt;"A conferir",G45&lt;&gt;"Excluído"),"Situação inválida",IF(I45="Data inválida","Data inválida",IF(I45="","Período não definido",IF(OR(NOT(ISNUMBER(H45)),H45&lt;=0),"Valor inválido",IF(I45="Não","Fora do período",IF(G45="A conferir","A conferir",IF(G45="Excluído","Excluído","OK")))))))))))</f>
        <v/>
      </c>
    </row>
    <row r="46">
      <c r="A46" s="20" t="n"/>
      <c r="B46" s="21" t="n"/>
      <c r="C46" s="22" t="n"/>
      <c r="D46" s="23">
        <f>IF(C46="","",IFERROR(VLOOKUP(C46,'Configurações'!$A$11:$B$30,2,FALSE),"Conta inválida"))</f>
        <v/>
      </c>
      <c r="E46" s="22" t="n"/>
      <c r="F46" s="20" t="n"/>
      <c r="G46" s="22" t="n"/>
      <c r="H46" s="41" t="n"/>
      <c r="I46" s="23">
        <f>IF(B46="","",IF(NOT(ISNUMBER(B46)),"Data inválida",IF(OR('Configurações'!$B$2="",'Configurações'!$B$3=""),"",IF(AND(B46&gt;='Configurações'!$B$2,B46&lt;='Configurações'!$B$3),"Sim","Não"))))</f>
        <v/>
      </c>
      <c r="J46" s="42">
        <f>IF(K46="OK",IF(D46="Entrada",H46,IF(D46="Saída",-H46,"")),"")</f>
        <v/>
      </c>
      <c r="K46" s="23">
        <f>IF(COUNTA(A46:C46,E46:H46)=0,"",IF(OR(A46="",B46="",C46="",E46="",G46="",H46=""),"Preenchimento incompleto",IF(COUNTIF($A$6:$A$155,A46)&gt;1,"ID duplicado",IF(D46="Conta inválida","Conta inválida",IF(AND(G46&lt;&gt;"Confirmado",G46&lt;&gt;"A conferir",G46&lt;&gt;"Excluído"),"Situação inválida",IF(I46="Data inválida","Data inválida",IF(I46="","Período não definido",IF(OR(NOT(ISNUMBER(H46)),H46&lt;=0),"Valor inválido",IF(I46="Não","Fora do período",IF(G46="A conferir","A conferir",IF(G46="Excluído","Excluído","OK")))))))))))</f>
        <v/>
      </c>
    </row>
    <row r="47">
      <c r="A47" s="20" t="n"/>
      <c r="B47" s="21" t="n"/>
      <c r="C47" s="22" t="n"/>
      <c r="D47" s="23">
        <f>IF(C47="","",IFERROR(VLOOKUP(C47,'Configurações'!$A$11:$B$30,2,FALSE),"Conta inválida"))</f>
        <v/>
      </c>
      <c r="E47" s="22" t="n"/>
      <c r="F47" s="20" t="n"/>
      <c r="G47" s="22" t="n"/>
      <c r="H47" s="41" t="n"/>
      <c r="I47" s="23">
        <f>IF(B47="","",IF(NOT(ISNUMBER(B47)),"Data inválida",IF(OR('Configurações'!$B$2="",'Configurações'!$B$3=""),"",IF(AND(B47&gt;='Configurações'!$B$2,B47&lt;='Configurações'!$B$3),"Sim","Não"))))</f>
        <v/>
      </c>
      <c r="J47" s="42">
        <f>IF(K47="OK",IF(D47="Entrada",H47,IF(D47="Saída",-H47,"")),"")</f>
        <v/>
      </c>
      <c r="K47" s="23">
        <f>IF(COUNTA(A47:C47,E47:H47)=0,"",IF(OR(A47="",B47="",C47="",E47="",G47="",H47=""),"Preenchimento incompleto",IF(COUNTIF($A$6:$A$155,A47)&gt;1,"ID duplicado",IF(D47="Conta inválida","Conta inválida",IF(AND(G47&lt;&gt;"Confirmado",G47&lt;&gt;"A conferir",G47&lt;&gt;"Excluído"),"Situação inválida",IF(I47="Data inválida","Data inválida",IF(I47="","Período não definido",IF(OR(NOT(ISNUMBER(H47)),H47&lt;=0),"Valor inválido",IF(I47="Não","Fora do período",IF(G47="A conferir","A conferir",IF(G47="Excluído","Excluído","OK")))))))))))</f>
        <v/>
      </c>
    </row>
    <row r="48">
      <c r="A48" s="20" t="n"/>
      <c r="B48" s="21" t="n"/>
      <c r="C48" s="22" t="n"/>
      <c r="D48" s="23">
        <f>IF(C48="","",IFERROR(VLOOKUP(C48,'Configurações'!$A$11:$B$30,2,FALSE),"Conta inválida"))</f>
        <v/>
      </c>
      <c r="E48" s="22" t="n"/>
      <c r="F48" s="20" t="n"/>
      <c r="G48" s="22" t="n"/>
      <c r="H48" s="41" t="n"/>
      <c r="I48" s="23">
        <f>IF(B48="","",IF(NOT(ISNUMBER(B48)),"Data inválida",IF(OR('Configurações'!$B$2="",'Configurações'!$B$3=""),"",IF(AND(B48&gt;='Configurações'!$B$2,B48&lt;='Configurações'!$B$3),"Sim","Não"))))</f>
        <v/>
      </c>
      <c r="J48" s="42">
        <f>IF(K48="OK",IF(D48="Entrada",H48,IF(D48="Saída",-H48,"")),"")</f>
        <v/>
      </c>
      <c r="K48" s="23">
        <f>IF(COUNTA(A48:C48,E48:H48)=0,"",IF(OR(A48="",B48="",C48="",E48="",G48="",H48=""),"Preenchimento incompleto",IF(COUNTIF($A$6:$A$155,A48)&gt;1,"ID duplicado",IF(D48="Conta inválida","Conta inválida",IF(AND(G48&lt;&gt;"Confirmado",G48&lt;&gt;"A conferir",G48&lt;&gt;"Excluído"),"Situação inválida",IF(I48="Data inválida","Data inválida",IF(I48="","Período não definido",IF(OR(NOT(ISNUMBER(H48)),H48&lt;=0),"Valor inválido",IF(I48="Não","Fora do período",IF(G48="A conferir","A conferir",IF(G48="Excluído","Excluído","OK")))))))))))</f>
        <v/>
      </c>
    </row>
    <row r="49">
      <c r="A49" s="20" t="n"/>
      <c r="B49" s="21" t="n"/>
      <c r="C49" s="22" t="n"/>
      <c r="D49" s="23">
        <f>IF(C49="","",IFERROR(VLOOKUP(C49,'Configurações'!$A$11:$B$30,2,FALSE),"Conta inválida"))</f>
        <v/>
      </c>
      <c r="E49" s="22" t="n"/>
      <c r="F49" s="20" t="n"/>
      <c r="G49" s="22" t="n"/>
      <c r="H49" s="41" t="n"/>
      <c r="I49" s="23">
        <f>IF(B49="","",IF(NOT(ISNUMBER(B49)),"Data inválida",IF(OR('Configurações'!$B$2="",'Configurações'!$B$3=""),"",IF(AND(B49&gt;='Configurações'!$B$2,B49&lt;='Configurações'!$B$3),"Sim","Não"))))</f>
        <v/>
      </c>
      <c r="J49" s="42">
        <f>IF(K49="OK",IF(D49="Entrada",H49,IF(D49="Saída",-H49,"")),"")</f>
        <v/>
      </c>
      <c r="K49" s="23">
        <f>IF(COUNTA(A49:C49,E49:H49)=0,"",IF(OR(A49="",B49="",C49="",E49="",G49="",H49=""),"Preenchimento incompleto",IF(COUNTIF($A$6:$A$155,A49)&gt;1,"ID duplicado",IF(D49="Conta inválida","Conta inválida",IF(AND(G49&lt;&gt;"Confirmado",G49&lt;&gt;"A conferir",G49&lt;&gt;"Excluído"),"Situação inválida",IF(I49="Data inválida","Data inválida",IF(I49="","Período não definido",IF(OR(NOT(ISNUMBER(H49)),H49&lt;=0),"Valor inválido",IF(I49="Não","Fora do período",IF(G49="A conferir","A conferir",IF(G49="Excluído","Excluído","OK")))))))))))</f>
        <v/>
      </c>
    </row>
    <row r="50">
      <c r="A50" s="20" t="n"/>
      <c r="B50" s="21" t="n"/>
      <c r="C50" s="22" t="n"/>
      <c r="D50" s="23">
        <f>IF(C50="","",IFERROR(VLOOKUP(C50,'Configurações'!$A$11:$B$30,2,FALSE),"Conta inválida"))</f>
        <v/>
      </c>
      <c r="E50" s="22" t="n"/>
      <c r="F50" s="20" t="n"/>
      <c r="G50" s="22" t="n"/>
      <c r="H50" s="41" t="n"/>
      <c r="I50" s="23">
        <f>IF(B50="","",IF(NOT(ISNUMBER(B50)),"Data inválida",IF(OR('Configurações'!$B$2="",'Configurações'!$B$3=""),"",IF(AND(B50&gt;='Configurações'!$B$2,B50&lt;='Configurações'!$B$3),"Sim","Não"))))</f>
        <v/>
      </c>
      <c r="J50" s="42">
        <f>IF(K50="OK",IF(D50="Entrada",H50,IF(D50="Saída",-H50,"")),"")</f>
        <v/>
      </c>
      <c r="K50" s="23">
        <f>IF(COUNTA(A50:C50,E50:H50)=0,"",IF(OR(A50="",B50="",C50="",E50="",G50="",H50=""),"Preenchimento incompleto",IF(COUNTIF($A$6:$A$155,A50)&gt;1,"ID duplicado",IF(D50="Conta inválida","Conta inválida",IF(AND(G50&lt;&gt;"Confirmado",G50&lt;&gt;"A conferir",G50&lt;&gt;"Excluído"),"Situação inválida",IF(I50="Data inválida","Data inválida",IF(I50="","Período não definido",IF(OR(NOT(ISNUMBER(H50)),H50&lt;=0),"Valor inválido",IF(I50="Não","Fora do período",IF(G50="A conferir","A conferir",IF(G50="Excluído","Excluído","OK")))))))))))</f>
        <v/>
      </c>
    </row>
    <row r="51">
      <c r="A51" s="20" t="n"/>
      <c r="B51" s="21" t="n"/>
      <c r="C51" s="22" t="n"/>
      <c r="D51" s="23">
        <f>IF(C51="","",IFERROR(VLOOKUP(C51,'Configurações'!$A$11:$B$30,2,FALSE),"Conta inválida"))</f>
        <v/>
      </c>
      <c r="E51" s="22" t="n"/>
      <c r="F51" s="20" t="n"/>
      <c r="G51" s="22" t="n"/>
      <c r="H51" s="41" t="n"/>
      <c r="I51" s="23">
        <f>IF(B51="","",IF(NOT(ISNUMBER(B51)),"Data inválida",IF(OR('Configurações'!$B$2="",'Configurações'!$B$3=""),"",IF(AND(B51&gt;='Configurações'!$B$2,B51&lt;='Configurações'!$B$3),"Sim","Não"))))</f>
        <v/>
      </c>
      <c r="J51" s="42">
        <f>IF(K51="OK",IF(D51="Entrada",H51,IF(D51="Saída",-H51,"")),"")</f>
        <v/>
      </c>
      <c r="K51" s="23">
        <f>IF(COUNTA(A51:C51,E51:H51)=0,"",IF(OR(A51="",B51="",C51="",E51="",G51="",H51=""),"Preenchimento incompleto",IF(COUNTIF($A$6:$A$155,A51)&gt;1,"ID duplicado",IF(D51="Conta inválida","Conta inválida",IF(AND(G51&lt;&gt;"Confirmado",G51&lt;&gt;"A conferir",G51&lt;&gt;"Excluído"),"Situação inválida",IF(I51="Data inválida","Data inválida",IF(I51="","Período não definido",IF(OR(NOT(ISNUMBER(H51)),H51&lt;=0),"Valor inválido",IF(I51="Não","Fora do período",IF(G51="A conferir","A conferir",IF(G51="Excluído","Excluído","OK")))))))))))</f>
        <v/>
      </c>
    </row>
    <row r="52">
      <c r="A52" s="20" t="n"/>
      <c r="B52" s="21" t="n"/>
      <c r="C52" s="22" t="n"/>
      <c r="D52" s="23">
        <f>IF(C52="","",IFERROR(VLOOKUP(C52,'Configurações'!$A$11:$B$30,2,FALSE),"Conta inválida"))</f>
        <v/>
      </c>
      <c r="E52" s="22" t="n"/>
      <c r="F52" s="20" t="n"/>
      <c r="G52" s="22" t="n"/>
      <c r="H52" s="41" t="n"/>
      <c r="I52" s="23">
        <f>IF(B52="","",IF(NOT(ISNUMBER(B52)),"Data inválida",IF(OR('Configurações'!$B$2="",'Configurações'!$B$3=""),"",IF(AND(B52&gt;='Configurações'!$B$2,B52&lt;='Configurações'!$B$3),"Sim","Não"))))</f>
        <v/>
      </c>
      <c r="J52" s="42">
        <f>IF(K52="OK",IF(D52="Entrada",H52,IF(D52="Saída",-H52,"")),"")</f>
        <v/>
      </c>
      <c r="K52" s="23">
        <f>IF(COUNTA(A52:C52,E52:H52)=0,"",IF(OR(A52="",B52="",C52="",E52="",G52="",H52=""),"Preenchimento incompleto",IF(COUNTIF($A$6:$A$155,A52)&gt;1,"ID duplicado",IF(D52="Conta inválida","Conta inválida",IF(AND(G52&lt;&gt;"Confirmado",G52&lt;&gt;"A conferir",G52&lt;&gt;"Excluído"),"Situação inválida",IF(I52="Data inválida","Data inválida",IF(I52="","Período não definido",IF(OR(NOT(ISNUMBER(H52)),H52&lt;=0),"Valor inválido",IF(I52="Não","Fora do período",IF(G52="A conferir","A conferir",IF(G52="Excluído","Excluído","OK")))))))))))</f>
        <v/>
      </c>
    </row>
    <row r="53">
      <c r="A53" s="20" t="n"/>
      <c r="B53" s="21" t="n"/>
      <c r="C53" s="22" t="n"/>
      <c r="D53" s="23">
        <f>IF(C53="","",IFERROR(VLOOKUP(C53,'Configurações'!$A$11:$B$30,2,FALSE),"Conta inválida"))</f>
        <v/>
      </c>
      <c r="E53" s="22" t="n"/>
      <c r="F53" s="20" t="n"/>
      <c r="G53" s="22" t="n"/>
      <c r="H53" s="41" t="n"/>
      <c r="I53" s="23">
        <f>IF(B53="","",IF(NOT(ISNUMBER(B53)),"Data inválida",IF(OR('Configurações'!$B$2="",'Configurações'!$B$3=""),"",IF(AND(B53&gt;='Configurações'!$B$2,B53&lt;='Configurações'!$B$3),"Sim","Não"))))</f>
        <v/>
      </c>
      <c r="J53" s="42">
        <f>IF(K53="OK",IF(D53="Entrada",H53,IF(D53="Saída",-H53,"")),"")</f>
        <v/>
      </c>
      <c r="K53" s="23">
        <f>IF(COUNTA(A53:C53,E53:H53)=0,"",IF(OR(A53="",B53="",C53="",E53="",G53="",H53=""),"Preenchimento incompleto",IF(COUNTIF($A$6:$A$155,A53)&gt;1,"ID duplicado",IF(D53="Conta inválida","Conta inválida",IF(AND(G53&lt;&gt;"Confirmado",G53&lt;&gt;"A conferir",G53&lt;&gt;"Excluído"),"Situação inválida",IF(I53="Data inválida","Data inválida",IF(I53="","Período não definido",IF(OR(NOT(ISNUMBER(H53)),H53&lt;=0),"Valor inválido",IF(I53="Não","Fora do período",IF(G53="A conferir","A conferir",IF(G53="Excluído","Excluído","OK")))))))))))</f>
        <v/>
      </c>
    </row>
    <row r="54">
      <c r="A54" s="20" t="n"/>
      <c r="B54" s="21" t="n"/>
      <c r="C54" s="22" t="n"/>
      <c r="D54" s="23">
        <f>IF(C54="","",IFERROR(VLOOKUP(C54,'Configurações'!$A$11:$B$30,2,FALSE),"Conta inválida"))</f>
        <v/>
      </c>
      <c r="E54" s="22" t="n"/>
      <c r="F54" s="20" t="n"/>
      <c r="G54" s="22" t="n"/>
      <c r="H54" s="41" t="n"/>
      <c r="I54" s="23">
        <f>IF(B54="","",IF(NOT(ISNUMBER(B54)),"Data inválida",IF(OR('Configurações'!$B$2="",'Configurações'!$B$3=""),"",IF(AND(B54&gt;='Configurações'!$B$2,B54&lt;='Configurações'!$B$3),"Sim","Não"))))</f>
        <v/>
      </c>
      <c r="J54" s="42">
        <f>IF(K54="OK",IF(D54="Entrada",H54,IF(D54="Saída",-H54,"")),"")</f>
        <v/>
      </c>
      <c r="K54" s="23">
        <f>IF(COUNTA(A54:C54,E54:H54)=0,"",IF(OR(A54="",B54="",C54="",E54="",G54="",H54=""),"Preenchimento incompleto",IF(COUNTIF($A$6:$A$155,A54)&gt;1,"ID duplicado",IF(D54="Conta inválida","Conta inválida",IF(AND(G54&lt;&gt;"Confirmado",G54&lt;&gt;"A conferir",G54&lt;&gt;"Excluído"),"Situação inválida",IF(I54="Data inválida","Data inválida",IF(I54="","Período não definido",IF(OR(NOT(ISNUMBER(H54)),H54&lt;=0),"Valor inválido",IF(I54="Não","Fora do período",IF(G54="A conferir","A conferir",IF(G54="Excluído","Excluído","OK")))))))))))</f>
        <v/>
      </c>
    </row>
    <row r="55">
      <c r="A55" s="20" t="n"/>
      <c r="B55" s="21" t="n"/>
      <c r="C55" s="22" t="n"/>
      <c r="D55" s="23">
        <f>IF(C55="","",IFERROR(VLOOKUP(C55,'Configurações'!$A$11:$B$30,2,FALSE),"Conta inválida"))</f>
        <v/>
      </c>
      <c r="E55" s="22" t="n"/>
      <c r="F55" s="20" t="n"/>
      <c r="G55" s="22" t="n"/>
      <c r="H55" s="41" t="n"/>
      <c r="I55" s="23">
        <f>IF(B55="","",IF(NOT(ISNUMBER(B55)),"Data inválida",IF(OR('Configurações'!$B$2="",'Configurações'!$B$3=""),"",IF(AND(B55&gt;='Configurações'!$B$2,B55&lt;='Configurações'!$B$3),"Sim","Não"))))</f>
        <v/>
      </c>
      <c r="J55" s="42">
        <f>IF(K55="OK",IF(D55="Entrada",H55,IF(D55="Saída",-H55,"")),"")</f>
        <v/>
      </c>
      <c r="K55" s="23">
        <f>IF(COUNTA(A55:C55,E55:H55)=0,"",IF(OR(A55="",B55="",C55="",E55="",G55="",H55=""),"Preenchimento incompleto",IF(COUNTIF($A$6:$A$155,A55)&gt;1,"ID duplicado",IF(D55="Conta inválida","Conta inválida",IF(AND(G55&lt;&gt;"Confirmado",G55&lt;&gt;"A conferir",G55&lt;&gt;"Excluído"),"Situação inválida",IF(I55="Data inválida","Data inválida",IF(I55="","Período não definido",IF(OR(NOT(ISNUMBER(H55)),H55&lt;=0),"Valor inválido",IF(I55="Não","Fora do período",IF(G55="A conferir","A conferir",IF(G55="Excluído","Excluído","OK")))))))))))</f>
        <v/>
      </c>
    </row>
    <row r="56">
      <c r="A56" s="20" t="n"/>
      <c r="B56" s="21" t="n"/>
      <c r="C56" s="22" t="n"/>
      <c r="D56" s="23">
        <f>IF(C56="","",IFERROR(VLOOKUP(C56,'Configurações'!$A$11:$B$30,2,FALSE),"Conta inválida"))</f>
        <v/>
      </c>
      <c r="E56" s="22" t="n"/>
      <c r="F56" s="20" t="n"/>
      <c r="G56" s="22" t="n"/>
      <c r="H56" s="41" t="n"/>
      <c r="I56" s="23">
        <f>IF(B56="","",IF(NOT(ISNUMBER(B56)),"Data inválida",IF(OR('Configurações'!$B$2="",'Configurações'!$B$3=""),"",IF(AND(B56&gt;='Configurações'!$B$2,B56&lt;='Configurações'!$B$3),"Sim","Não"))))</f>
        <v/>
      </c>
      <c r="J56" s="42">
        <f>IF(K56="OK",IF(D56="Entrada",H56,IF(D56="Saída",-H56,"")),"")</f>
        <v/>
      </c>
      <c r="K56" s="23">
        <f>IF(COUNTA(A56:C56,E56:H56)=0,"",IF(OR(A56="",B56="",C56="",E56="",G56="",H56=""),"Preenchimento incompleto",IF(COUNTIF($A$6:$A$155,A56)&gt;1,"ID duplicado",IF(D56="Conta inválida","Conta inválida",IF(AND(G56&lt;&gt;"Confirmado",G56&lt;&gt;"A conferir",G56&lt;&gt;"Excluído"),"Situação inválida",IF(I56="Data inválida","Data inválida",IF(I56="","Período não definido",IF(OR(NOT(ISNUMBER(H56)),H56&lt;=0),"Valor inválido",IF(I56="Não","Fora do período",IF(G56="A conferir","A conferir",IF(G56="Excluído","Excluído","OK")))))))))))</f>
        <v/>
      </c>
    </row>
    <row r="57">
      <c r="A57" s="20" t="n"/>
      <c r="B57" s="21" t="n"/>
      <c r="C57" s="22" t="n"/>
      <c r="D57" s="23">
        <f>IF(C57="","",IFERROR(VLOOKUP(C57,'Configurações'!$A$11:$B$30,2,FALSE),"Conta inválida"))</f>
        <v/>
      </c>
      <c r="E57" s="22" t="n"/>
      <c r="F57" s="20" t="n"/>
      <c r="G57" s="22" t="n"/>
      <c r="H57" s="41" t="n"/>
      <c r="I57" s="23">
        <f>IF(B57="","",IF(NOT(ISNUMBER(B57)),"Data inválida",IF(OR('Configurações'!$B$2="",'Configurações'!$B$3=""),"",IF(AND(B57&gt;='Configurações'!$B$2,B57&lt;='Configurações'!$B$3),"Sim","Não"))))</f>
        <v/>
      </c>
      <c r="J57" s="42">
        <f>IF(K57="OK",IF(D57="Entrada",H57,IF(D57="Saída",-H57,"")),"")</f>
        <v/>
      </c>
      <c r="K57" s="23">
        <f>IF(COUNTA(A57:C57,E57:H57)=0,"",IF(OR(A57="",B57="",C57="",E57="",G57="",H57=""),"Preenchimento incompleto",IF(COUNTIF($A$6:$A$155,A57)&gt;1,"ID duplicado",IF(D57="Conta inválida","Conta inválida",IF(AND(G57&lt;&gt;"Confirmado",G57&lt;&gt;"A conferir",G57&lt;&gt;"Excluído"),"Situação inválida",IF(I57="Data inválida","Data inválida",IF(I57="","Período não definido",IF(OR(NOT(ISNUMBER(H57)),H57&lt;=0),"Valor inválido",IF(I57="Não","Fora do período",IF(G57="A conferir","A conferir",IF(G57="Excluído","Excluído","OK")))))))))))</f>
        <v/>
      </c>
    </row>
    <row r="58">
      <c r="A58" s="20" t="n"/>
      <c r="B58" s="21" t="n"/>
      <c r="C58" s="22" t="n"/>
      <c r="D58" s="23">
        <f>IF(C58="","",IFERROR(VLOOKUP(C58,'Configurações'!$A$11:$B$30,2,FALSE),"Conta inválida"))</f>
        <v/>
      </c>
      <c r="E58" s="22" t="n"/>
      <c r="F58" s="20" t="n"/>
      <c r="G58" s="22" t="n"/>
      <c r="H58" s="41" t="n"/>
      <c r="I58" s="23">
        <f>IF(B58="","",IF(NOT(ISNUMBER(B58)),"Data inválida",IF(OR('Configurações'!$B$2="",'Configurações'!$B$3=""),"",IF(AND(B58&gt;='Configurações'!$B$2,B58&lt;='Configurações'!$B$3),"Sim","Não"))))</f>
        <v/>
      </c>
      <c r="J58" s="42">
        <f>IF(K58="OK",IF(D58="Entrada",H58,IF(D58="Saída",-H58,"")),"")</f>
        <v/>
      </c>
      <c r="K58" s="23">
        <f>IF(COUNTA(A58:C58,E58:H58)=0,"",IF(OR(A58="",B58="",C58="",E58="",G58="",H58=""),"Preenchimento incompleto",IF(COUNTIF($A$6:$A$155,A58)&gt;1,"ID duplicado",IF(D58="Conta inválida","Conta inválida",IF(AND(G58&lt;&gt;"Confirmado",G58&lt;&gt;"A conferir",G58&lt;&gt;"Excluído"),"Situação inválida",IF(I58="Data inválida","Data inválida",IF(I58="","Período não definido",IF(OR(NOT(ISNUMBER(H58)),H58&lt;=0),"Valor inválido",IF(I58="Não","Fora do período",IF(G58="A conferir","A conferir",IF(G58="Excluído","Excluído","OK")))))))))))</f>
        <v/>
      </c>
    </row>
    <row r="59">
      <c r="A59" s="20" t="n"/>
      <c r="B59" s="21" t="n"/>
      <c r="C59" s="22" t="n"/>
      <c r="D59" s="23">
        <f>IF(C59="","",IFERROR(VLOOKUP(C59,'Configurações'!$A$11:$B$30,2,FALSE),"Conta inválida"))</f>
        <v/>
      </c>
      <c r="E59" s="22" t="n"/>
      <c r="F59" s="20" t="n"/>
      <c r="G59" s="22" t="n"/>
      <c r="H59" s="41" t="n"/>
      <c r="I59" s="23">
        <f>IF(B59="","",IF(NOT(ISNUMBER(B59)),"Data inválida",IF(OR('Configurações'!$B$2="",'Configurações'!$B$3=""),"",IF(AND(B59&gt;='Configurações'!$B$2,B59&lt;='Configurações'!$B$3),"Sim","Não"))))</f>
        <v/>
      </c>
      <c r="J59" s="42">
        <f>IF(K59="OK",IF(D59="Entrada",H59,IF(D59="Saída",-H59,"")),"")</f>
        <v/>
      </c>
      <c r="K59" s="23">
        <f>IF(COUNTA(A59:C59,E59:H59)=0,"",IF(OR(A59="",B59="",C59="",E59="",G59="",H59=""),"Preenchimento incompleto",IF(COUNTIF($A$6:$A$155,A59)&gt;1,"ID duplicado",IF(D59="Conta inválida","Conta inválida",IF(AND(G59&lt;&gt;"Confirmado",G59&lt;&gt;"A conferir",G59&lt;&gt;"Excluído"),"Situação inválida",IF(I59="Data inválida","Data inválida",IF(I59="","Período não definido",IF(OR(NOT(ISNUMBER(H59)),H59&lt;=0),"Valor inválido",IF(I59="Não","Fora do período",IF(G59="A conferir","A conferir",IF(G59="Excluído","Excluído","OK")))))))))))</f>
        <v/>
      </c>
    </row>
    <row r="60">
      <c r="A60" s="20" t="n"/>
      <c r="B60" s="21" t="n"/>
      <c r="C60" s="22" t="n"/>
      <c r="D60" s="23">
        <f>IF(C60="","",IFERROR(VLOOKUP(C60,'Configurações'!$A$11:$B$30,2,FALSE),"Conta inválida"))</f>
        <v/>
      </c>
      <c r="E60" s="22" t="n"/>
      <c r="F60" s="20" t="n"/>
      <c r="G60" s="22" t="n"/>
      <c r="H60" s="41" t="n"/>
      <c r="I60" s="23">
        <f>IF(B60="","",IF(NOT(ISNUMBER(B60)),"Data inválida",IF(OR('Configurações'!$B$2="",'Configurações'!$B$3=""),"",IF(AND(B60&gt;='Configurações'!$B$2,B60&lt;='Configurações'!$B$3),"Sim","Não"))))</f>
        <v/>
      </c>
      <c r="J60" s="42">
        <f>IF(K60="OK",IF(D60="Entrada",H60,IF(D60="Saída",-H60,"")),"")</f>
        <v/>
      </c>
      <c r="K60" s="23">
        <f>IF(COUNTA(A60:C60,E60:H60)=0,"",IF(OR(A60="",B60="",C60="",E60="",G60="",H60=""),"Preenchimento incompleto",IF(COUNTIF($A$6:$A$155,A60)&gt;1,"ID duplicado",IF(D60="Conta inválida","Conta inválida",IF(AND(G60&lt;&gt;"Confirmado",G60&lt;&gt;"A conferir",G60&lt;&gt;"Excluído"),"Situação inválida",IF(I60="Data inválida","Data inválida",IF(I60="","Período não definido",IF(OR(NOT(ISNUMBER(H60)),H60&lt;=0),"Valor inválido",IF(I60="Não","Fora do período",IF(G60="A conferir","A conferir",IF(G60="Excluído","Excluído","OK")))))))))))</f>
        <v/>
      </c>
    </row>
    <row r="61">
      <c r="A61" s="20" t="n"/>
      <c r="B61" s="21" t="n"/>
      <c r="C61" s="22" t="n"/>
      <c r="D61" s="23">
        <f>IF(C61="","",IFERROR(VLOOKUP(C61,'Configurações'!$A$11:$B$30,2,FALSE),"Conta inválida"))</f>
        <v/>
      </c>
      <c r="E61" s="22" t="n"/>
      <c r="F61" s="20" t="n"/>
      <c r="G61" s="22" t="n"/>
      <c r="H61" s="41" t="n"/>
      <c r="I61" s="23">
        <f>IF(B61="","",IF(NOT(ISNUMBER(B61)),"Data inválida",IF(OR('Configurações'!$B$2="",'Configurações'!$B$3=""),"",IF(AND(B61&gt;='Configurações'!$B$2,B61&lt;='Configurações'!$B$3),"Sim","Não"))))</f>
        <v/>
      </c>
      <c r="J61" s="42">
        <f>IF(K61="OK",IF(D61="Entrada",H61,IF(D61="Saída",-H61,"")),"")</f>
        <v/>
      </c>
      <c r="K61" s="23">
        <f>IF(COUNTA(A61:C61,E61:H61)=0,"",IF(OR(A61="",B61="",C61="",E61="",G61="",H61=""),"Preenchimento incompleto",IF(COUNTIF($A$6:$A$155,A61)&gt;1,"ID duplicado",IF(D61="Conta inválida","Conta inválida",IF(AND(G61&lt;&gt;"Confirmado",G61&lt;&gt;"A conferir",G61&lt;&gt;"Excluído"),"Situação inválida",IF(I61="Data inválida","Data inválida",IF(I61="","Período não definido",IF(OR(NOT(ISNUMBER(H61)),H61&lt;=0),"Valor inválido",IF(I61="Não","Fora do período",IF(G61="A conferir","A conferir",IF(G61="Excluído","Excluído","OK")))))))))))</f>
        <v/>
      </c>
    </row>
    <row r="62">
      <c r="A62" s="20" t="n"/>
      <c r="B62" s="21" t="n"/>
      <c r="C62" s="22" t="n"/>
      <c r="D62" s="23">
        <f>IF(C62="","",IFERROR(VLOOKUP(C62,'Configurações'!$A$11:$B$30,2,FALSE),"Conta inválida"))</f>
        <v/>
      </c>
      <c r="E62" s="22" t="n"/>
      <c r="F62" s="20" t="n"/>
      <c r="G62" s="22" t="n"/>
      <c r="H62" s="41" t="n"/>
      <c r="I62" s="23">
        <f>IF(B62="","",IF(NOT(ISNUMBER(B62)),"Data inválida",IF(OR('Configurações'!$B$2="",'Configurações'!$B$3=""),"",IF(AND(B62&gt;='Configurações'!$B$2,B62&lt;='Configurações'!$B$3),"Sim","Não"))))</f>
        <v/>
      </c>
      <c r="J62" s="42">
        <f>IF(K62="OK",IF(D62="Entrada",H62,IF(D62="Saída",-H62,"")),"")</f>
        <v/>
      </c>
      <c r="K62" s="23">
        <f>IF(COUNTA(A62:C62,E62:H62)=0,"",IF(OR(A62="",B62="",C62="",E62="",G62="",H62=""),"Preenchimento incompleto",IF(COUNTIF($A$6:$A$155,A62)&gt;1,"ID duplicado",IF(D62="Conta inválida","Conta inválida",IF(AND(G62&lt;&gt;"Confirmado",G62&lt;&gt;"A conferir",G62&lt;&gt;"Excluído"),"Situação inválida",IF(I62="Data inválida","Data inválida",IF(I62="","Período não definido",IF(OR(NOT(ISNUMBER(H62)),H62&lt;=0),"Valor inválido",IF(I62="Não","Fora do período",IF(G62="A conferir","A conferir",IF(G62="Excluído","Excluído","OK")))))))))))</f>
        <v/>
      </c>
    </row>
    <row r="63">
      <c r="A63" s="20" t="n"/>
      <c r="B63" s="21" t="n"/>
      <c r="C63" s="22" t="n"/>
      <c r="D63" s="23">
        <f>IF(C63="","",IFERROR(VLOOKUP(C63,'Configurações'!$A$11:$B$30,2,FALSE),"Conta inválida"))</f>
        <v/>
      </c>
      <c r="E63" s="22" t="n"/>
      <c r="F63" s="20" t="n"/>
      <c r="G63" s="22" t="n"/>
      <c r="H63" s="41" t="n"/>
      <c r="I63" s="23">
        <f>IF(B63="","",IF(NOT(ISNUMBER(B63)),"Data inválida",IF(OR('Configurações'!$B$2="",'Configurações'!$B$3=""),"",IF(AND(B63&gt;='Configurações'!$B$2,B63&lt;='Configurações'!$B$3),"Sim","Não"))))</f>
        <v/>
      </c>
      <c r="J63" s="42">
        <f>IF(K63="OK",IF(D63="Entrada",H63,IF(D63="Saída",-H63,"")),"")</f>
        <v/>
      </c>
      <c r="K63" s="23">
        <f>IF(COUNTA(A63:C63,E63:H63)=0,"",IF(OR(A63="",B63="",C63="",E63="",G63="",H63=""),"Preenchimento incompleto",IF(COUNTIF($A$6:$A$155,A63)&gt;1,"ID duplicado",IF(D63="Conta inválida","Conta inválida",IF(AND(G63&lt;&gt;"Confirmado",G63&lt;&gt;"A conferir",G63&lt;&gt;"Excluído"),"Situação inválida",IF(I63="Data inválida","Data inválida",IF(I63="","Período não definido",IF(OR(NOT(ISNUMBER(H63)),H63&lt;=0),"Valor inválido",IF(I63="Não","Fora do período",IF(G63="A conferir","A conferir",IF(G63="Excluído","Excluído","OK")))))))))))</f>
        <v/>
      </c>
    </row>
    <row r="64">
      <c r="A64" s="20" t="n"/>
      <c r="B64" s="21" t="n"/>
      <c r="C64" s="22" t="n"/>
      <c r="D64" s="23">
        <f>IF(C64="","",IFERROR(VLOOKUP(C64,'Configurações'!$A$11:$B$30,2,FALSE),"Conta inválida"))</f>
        <v/>
      </c>
      <c r="E64" s="22" t="n"/>
      <c r="F64" s="20" t="n"/>
      <c r="G64" s="22" t="n"/>
      <c r="H64" s="41" t="n"/>
      <c r="I64" s="23">
        <f>IF(B64="","",IF(NOT(ISNUMBER(B64)),"Data inválida",IF(OR('Configurações'!$B$2="",'Configurações'!$B$3=""),"",IF(AND(B64&gt;='Configurações'!$B$2,B64&lt;='Configurações'!$B$3),"Sim","Não"))))</f>
        <v/>
      </c>
      <c r="J64" s="42">
        <f>IF(K64="OK",IF(D64="Entrada",H64,IF(D64="Saída",-H64,"")),"")</f>
        <v/>
      </c>
      <c r="K64" s="23">
        <f>IF(COUNTA(A64:C64,E64:H64)=0,"",IF(OR(A64="",B64="",C64="",E64="",G64="",H64=""),"Preenchimento incompleto",IF(COUNTIF($A$6:$A$155,A64)&gt;1,"ID duplicado",IF(D64="Conta inválida","Conta inválida",IF(AND(G64&lt;&gt;"Confirmado",G64&lt;&gt;"A conferir",G64&lt;&gt;"Excluído"),"Situação inválida",IF(I64="Data inválida","Data inválida",IF(I64="","Período não definido",IF(OR(NOT(ISNUMBER(H64)),H64&lt;=0),"Valor inválido",IF(I64="Não","Fora do período",IF(G64="A conferir","A conferir",IF(G64="Excluído","Excluído","OK")))))))))))</f>
        <v/>
      </c>
    </row>
    <row r="65">
      <c r="A65" s="20" t="n"/>
      <c r="B65" s="21" t="n"/>
      <c r="C65" s="22" t="n"/>
      <c r="D65" s="23">
        <f>IF(C65="","",IFERROR(VLOOKUP(C65,'Configurações'!$A$11:$B$30,2,FALSE),"Conta inválida"))</f>
        <v/>
      </c>
      <c r="E65" s="22" t="n"/>
      <c r="F65" s="20" t="n"/>
      <c r="G65" s="22" t="n"/>
      <c r="H65" s="41" t="n"/>
      <c r="I65" s="23">
        <f>IF(B65="","",IF(NOT(ISNUMBER(B65)),"Data inválida",IF(OR('Configurações'!$B$2="",'Configurações'!$B$3=""),"",IF(AND(B65&gt;='Configurações'!$B$2,B65&lt;='Configurações'!$B$3),"Sim","Não"))))</f>
        <v/>
      </c>
      <c r="J65" s="42">
        <f>IF(K65="OK",IF(D65="Entrada",H65,IF(D65="Saída",-H65,"")),"")</f>
        <v/>
      </c>
      <c r="K65" s="23">
        <f>IF(COUNTA(A65:C65,E65:H65)=0,"",IF(OR(A65="",B65="",C65="",E65="",G65="",H65=""),"Preenchimento incompleto",IF(COUNTIF($A$6:$A$155,A65)&gt;1,"ID duplicado",IF(D65="Conta inválida","Conta inválida",IF(AND(G65&lt;&gt;"Confirmado",G65&lt;&gt;"A conferir",G65&lt;&gt;"Excluído"),"Situação inválida",IF(I65="Data inválida","Data inválida",IF(I65="","Período não definido",IF(OR(NOT(ISNUMBER(H65)),H65&lt;=0),"Valor inválido",IF(I65="Não","Fora do período",IF(G65="A conferir","A conferir",IF(G65="Excluído","Excluído","OK")))))))))))</f>
        <v/>
      </c>
    </row>
    <row r="66">
      <c r="A66" s="20" t="n"/>
      <c r="B66" s="21" t="n"/>
      <c r="C66" s="22" t="n"/>
      <c r="D66" s="23">
        <f>IF(C66="","",IFERROR(VLOOKUP(C66,'Configurações'!$A$11:$B$30,2,FALSE),"Conta inválida"))</f>
        <v/>
      </c>
      <c r="E66" s="22" t="n"/>
      <c r="F66" s="20" t="n"/>
      <c r="G66" s="22" t="n"/>
      <c r="H66" s="41" t="n"/>
      <c r="I66" s="23">
        <f>IF(B66="","",IF(NOT(ISNUMBER(B66)),"Data inválida",IF(OR('Configurações'!$B$2="",'Configurações'!$B$3=""),"",IF(AND(B66&gt;='Configurações'!$B$2,B66&lt;='Configurações'!$B$3),"Sim","Não"))))</f>
        <v/>
      </c>
      <c r="J66" s="42">
        <f>IF(K66="OK",IF(D66="Entrada",H66,IF(D66="Saída",-H66,"")),"")</f>
        <v/>
      </c>
      <c r="K66" s="23">
        <f>IF(COUNTA(A66:C66,E66:H66)=0,"",IF(OR(A66="",B66="",C66="",E66="",G66="",H66=""),"Preenchimento incompleto",IF(COUNTIF($A$6:$A$155,A66)&gt;1,"ID duplicado",IF(D66="Conta inválida","Conta inválida",IF(AND(G66&lt;&gt;"Confirmado",G66&lt;&gt;"A conferir",G66&lt;&gt;"Excluído"),"Situação inválida",IF(I66="Data inválida","Data inválida",IF(I66="","Período não definido",IF(OR(NOT(ISNUMBER(H66)),H66&lt;=0),"Valor inválido",IF(I66="Não","Fora do período",IF(G66="A conferir","A conferir",IF(G66="Excluído","Excluído","OK")))))))))))</f>
        <v/>
      </c>
    </row>
    <row r="67">
      <c r="A67" s="20" t="n"/>
      <c r="B67" s="21" t="n"/>
      <c r="C67" s="22" t="n"/>
      <c r="D67" s="23">
        <f>IF(C67="","",IFERROR(VLOOKUP(C67,'Configurações'!$A$11:$B$30,2,FALSE),"Conta inválida"))</f>
        <v/>
      </c>
      <c r="E67" s="22" t="n"/>
      <c r="F67" s="20" t="n"/>
      <c r="G67" s="22" t="n"/>
      <c r="H67" s="41" t="n"/>
      <c r="I67" s="23">
        <f>IF(B67="","",IF(NOT(ISNUMBER(B67)),"Data inválida",IF(OR('Configurações'!$B$2="",'Configurações'!$B$3=""),"",IF(AND(B67&gt;='Configurações'!$B$2,B67&lt;='Configurações'!$B$3),"Sim","Não"))))</f>
        <v/>
      </c>
      <c r="J67" s="42">
        <f>IF(K67="OK",IF(D67="Entrada",H67,IF(D67="Saída",-H67,"")),"")</f>
        <v/>
      </c>
      <c r="K67" s="23">
        <f>IF(COUNTA(A67:C67,E67:H67)=0,"",IF(OR(A67="",B67="",C67="",E67="",G67="",H67=""),"Preenchimento incompleto",IF(COUNTIF($A$6:$A$155,A67)&gt;1,"ID duplicado",IF(D67="Conta inválida","Conta inválida",IF(AND(G67&lt;&gt;"Confirmado",G67&lt;&gt;"A conferir",G67&lt;&gt;"Excluído"),"Situação inválida",IF(I67="Data inválida","Data inválida",IF(I67="","Período não definido",IF(OR(NOT(ISNUMBER(H67)),H67&lt;=0),"Valor inválido",IF(I67="Não","Fora do período",IF(G67="A conferir","A conferir",IF(G67="Excluído","Excluído","OK")))))))))))</f>
        <v/>
      </c>
    </row>
    <row r="68">
      <c r="A68" s="20" t="n"/>
      <c r="B68" s="21" t="n"/>
      <c r="C68" s="22" t="n"/>
      <c r="D68" s="23">
        <f>IF(C68="","",IFERROR(VLOOKUP(C68,'Configurações'!$A$11:$B$30,2,FALSE),"Conta inválida"))</f>
        <v/>
      </c>
      <c r="E68" s="22" t="n"/>
      <c r="F68" s="20" t="n"/>
      <c r="G68" s="22" t="n"/>
      <c r="H68" s="41" t="n"/>
      <c r="I68" s="23">
        <f>IF(B68="","",IF(NOT(ISNUMBER(B68)),"Data inválida",IF(OR('Configurações'!$B$2="",'Configurações'!$B$3=""),"",IF(AND(B68&gt;='Configurações'!$B$2,B68&lt;='Configurações'!$B$3),"Sim","Não"))))</f>
        <v/>
      </c>
      <c r="J68" s="42">
        <f>IF(K68="OK",IF(D68="Entrada",H68,IF(D68="Saída",-H68,"")),"")</f>
        <v/>
      </c>
      <c r="K68" s="23">
        <f>IF(COUNTA(A68:C68,E68:H68)=0,"",IF(OR(A68="",B68="",C68="",E68="",G68="",H68=""),"Preenchimento incompleto",IF(COUNTIF($A$6:$A$155,A68)&gt;1,"ID duplicado",IF(D68="Conta inválida","Conta inválida",IF(AND(G68&lt;&gt;"Confirmado",G68&lt;&gt;"A conferir",G68&lt;&gt;"Excluído"),"Situação inválida",IF(I68="Data inválida","Data inválida",IF(I68="","Período não definido",IF(OR(NOT(ISNUMBER(H68)),H68&lt;=0),"Valor inválido",IF(I68="Não","Fora do período",IF(G68="A conferir","A conferir",IF(G68="Excluído","Excluído","OK")))))))))))</f>
        <v/>
      </c>
    </row>
    <row r="69">
      <c r="A69" s="20" t="n"/>
      <c r="B69" s="21" t="n"/>
      <c r="C69" s="22" t="n"/>
      <c r="D69" s="23">
        <f>IF(C69="","",IFERROR(VLOOKUP(C69,'Configurações'!$A$11:$B$30,2,FALSE),"Conta inválida"))</f>
        <v/>
      </c>
      <c r="E69" s="22" t="n"/>
      <c r="F69" s="20" t="n"/>
      <c r="G69" s="22" t="n"/>
      <c r="H69" s="41" t="n"/>
      <c r="I69" s="23">
        <f>IF(B69="","",IF(NOT(ISNUMBER(B69)),"Data inválida",IF(OR('Configurações'!$B$2="",'Configurações'!$B$3=""),"",IF(AND(B69&gt;='Configurações'!$B$2,B69&lt;='Configurações'!$B$3),"Sim","Não"))))</f>
        <v/>
      </c>
      <c r="J69" s="42">
        <f>IF(K69="OK",IF(D69="Entrada",H69,IF(D69="Saída",-H69,"")),"")</f>
        <v/>
      </c>
      <c r="K69" s="23">
        <f>IF(COUNTA(A69:C69,E69:H69)=0,"",IF(OR(A69="",B69="",C69="",E69="",G69="",H69=""),"Preenchimento incompleto",IF(COUNTIF($A$6:$A$155,A69)&gt;1,"ID duplicado",IF(D69="Conta inválida","Conta inválida",IF(AND(G69&lt;&gt;"Confirmado",G69&lt;&gt;"A conferir",G69&lt;&gt;"Excluído"),"Situação inválida",IF(I69="Data inválida","Data inválida",IF(I69="","Período não definido",IF(OR(NOT(ISNUMBER(H69)),H69&lt;=0),"Valor inválido",IF(I69="Não","Fora do período",IF(G69="A conferir","A conferir",IF(G69="Excluído","Excluído","OK")))))))))))</f>
        <v/>
      </c>
    </row>
    <row r="70">
      <c r="A70" s="20" t="n"/>
      <c r="B70" s="21" t="n"/>
      <c r="C70" s="22" t="n"/>
      <c r="D70" s="23">
        <f>IF(C70="","",IFERROR(VLOOKUP(C70,'Configurações'!$A$11:$B$30,2,FALSE),"Conta inválida"))</f>
        <v/>
      </c>
      <c r="E70" s="22" t="n"/>
      <c r="F70" s="20" t="n"/>
      <c r="G70" s="22" t="n"/>
      <c r="H70" s="41" t="n"/>
      <c r="I70" s="23">
        <f>IF(B70="","",IF(NOT(ISNUMBER(B70)),"Data inválida",IF(OR('Configurações'!$B$2="",'Configurações'!$B$3=""),"",IF(AND(B70&gt;='Configurações'!$B$2,B70&lt;='Configurações'!$B$3),"Sim","Não"))))</f>
        <v/>
      </c>
      <c r="J70" s="42">
        <f>IF(K70="OK",IF(D70="Entrada",H70,IF(D70="Saída",-H70,"")),"")</f>
        <v/>
      </c>
      <c r="K70" s="23">
        <f>IF(COUNTA(A70:C70,E70:H70)=0,"",IF(OR(A70="",B70="",C70="",E70="",G70="",H70=""),"Preenchimento incompleto",IF(COUNTIF($A$6:$A$155,A70)&gt;1,"ID duplicado",IF(D70="Conta inválida","Conta inválida",IF(AND(G70&lt;&gt;"Confirmado",G70&lt;&gt;"A conferir",G70&lt;&gt;"Excluído"),"Situação inválida",IF(I70="Data inválida","Data inválida",IF(I70="","Período não definido",IF(OR(NOT(ISNUMBER(H70)),H70&lt;=0),"Valor inválido",IF(I70="Não","Fora do período",IF(G70="A conferir","A conferir",IF(G70="Excluído","Excluído","OK")))))))))))</f>
        <v/>
      </c>
    </row>
    <row r="71">
      <c r="A71" s="20" t="n"/>
      <c r="B71" s="21" t="n"/>
      <c r="C71" s="22" t="n"/>
      <c r="D71" s="23">
        <f>IF(C71="","",IFERROR(VLOOKUP(C71,'Configurações'!$A$11:$B$30,2,FALSE),"Conta inválida"))</f>
        <v/>
      </c>
      <c r="E71" s="22" t="n"/>
      <c r="F71" s="20" t="n"/>
      <c r="G71" s="22" t="n"/>
      <c r="H71" s="41" t="n"/>
      <c r="I71" s="23">
        <f>IF(B71="","",IF(NOT(ISNUMBER(B71)),"Data inválida",IF(OR('Configurações'!$B$2="",'Configurações'!$B$3=""),"",IF(AND(B71&gt;='Configurações'!$B$2,B71&lt;='Configurações'!$B$3),"Sim","Não"))))</f>
        <v/>
      </c>
      <c r="J71" s="42">
        <f>IF(K71="OK",IF(D71="Entrada",H71,IF(D71="Saída",-H71,"")),"")</f>
        <v/>
      </c>
      <c r="K71" s="23">
        <f>IF(COUNTA(A71:C71,E71:H71)=0,"",IF(OR(A71="",B71="",C71="",E71="",G71="",H71=""),"Preenchimento incompleto",IF(COUNTIF($A$6:$A$155,A71)&gt;1,"ID duplicado",IF(D71="Conta inválida","Conta inválida",IF(AND(G71&lt;&gt;"Confirmado",G71&lt;&gt;"A conferir",G71&lt;&gt;"Excluído"),"Situação inválida",IF(I71="Data inválida","Data inválida",IF(I71="","Período não definido",IF(OR(NOT(ISNUMBER(H71)),H71&lt;=0),"Valor inválido",IF(I71="Não","Fora do período",IF(G71="A conferir","A conferir",IF(G71="Excluído","Excluído","OK")))))))))))</f>
        <v/>
      </c>
    </row>
    <row r="72">
      <c r="A72" s="20" t="n"/>
      <c r="B72" s="21" t="n"/>
      <c r="C72" s="22" t="n"/>
      <c r="D72" s="23">
        <f>IF(C72="","",IFERROR(VLOOKUP(C72,'Configurações'!$A$11:$B$30,2,FALSE),"Conta inválida"))</f>
        <v/>
      </c>
      <c r="E72" s="22" t="n"/>
      <c r="F72" s="20" t="n"/>
      <c r="G72" s="22" t="n"/>
      <c r="H72" s="41" t="n"/>
      <c r="I72" s="23">
        <f>IF(B72="","",IF(NOT(ISNUMBER(B72)),"Data inválida",IF(OR('Configurações'!$B$2="",'Configurações'!$B$3=""),"",IF(AND(B72&gt;='Configurações'!$B$2,B72&lt;='Configurações'!$B$3),"Sim","Não"))))</f>
        <v/>
      </c>
      <c r="J72" s="42">
        <f>IF(K72="OK",IF(D72="Entrada",H72,IF(D72="Saída",-H72,"")),"")</f>
        <v/>
      </c>
      <c r="K72" s="23">
        <f>IF(COUNTA(A72:C72,E72:H72)=0,"",IF(OR(A72="",B72="",C72="",E72="",G72="",H72=""),"Preenchimento incompleto",IF(COUNTIF($A$6:$A$155,A72)&gt;1,"ID duplicado",IF(D72="Conta inválida","Conta inválida",IF(AND(G72&lt;&gt;"Confirmado",G72&lt;&gt;"A conferir",G72&lt;&gt;"Excluído"),"Situação inválida",IF(I72="Data inválida","Data inválida",IF(I72="","Período não definido",IF(OR(NOT(ISNUMBER(H72)),H72&lt;=0),"Valor inválido",IF(I72="Não","Fora do período",IF(G72="A conferir","A conferir",IF(G72="Excluído","Excluído","OK")))))))))))</f>
        <v/>
      </c>
    </row>
    <row r="73">
      <c r="A73" s="20" t="n"/>
      <c r="B73" s="21" t="n"/>
      <c r="C73" s="22" t="n"/>
      <c r="D73" s="23">
        <f>IF(C73="","",IFERROR(VLOOKUP(C73,'Configurações'!$A$11:$B$30,2,FALSE),"Conta inválida"))</f>
        <v/>
      </c>
      <c r="E73" s="22" t="n"/>
      <c r="F73" s="20" t="n"/>
      <c r="G73" s="22" t="n"/>
      <c r="H73" s="41" t="n"/>
      <c r="I73" s="23">
        <f>IF(B73="","",IF(NOT(ISNUMBER(B73)),"Data inválida",IF(OR('Configurações'!$B$2="",'Configurações'!$B$3=""),"",IF(AND(B73&gt;='Configurações'!$B$2,B73&lt;='Configurações'!$B$3),"Sim","Não"))))</f>
        <v/>
      </c>
      <c r="J73" s="42">
        <f>IF(K73="OK",IF(D73="Entrada",H73,IF(D73="Saída",-H73,"")),"")</f>
        <v/>
      </c>
      <c r="K73" s="23">
        <f>IF(COUNTA(A73:C73,E73:H73)=0,"",IF(OR(A73="",B73="",C73="",E73="",G73="",H73=""),"Preenchimento incompleto",IF(COUNTIF($A$6:$A$155,A73)&gt;1,"ID duplicado",IF(D73="Conta inválida","Conta inválida",IF(AND(G73&lt;&gt;"Confirmado",G73&lt;&gt;"A conferir",G73&lt;&gt;"Excluído"),"Situação inválida",IF(I73="Data inválida","Data inválida",IF(I73="","Período não definido",IF(OR(NOT(ISNUMBER(H73)),H73&lt;=0),"Valor inválido",IF(I73="Não","Fora do período",IF(G73="A conferir","A conferir",IF(G73="Excluído","Excluído","OK")))))))))))</f>
        <v/>
      </c>
    </row>
    <row r="74">
      <c r="A74" s="20" t="n"/>
      <c r="B74" s="21" t="n"/>
      <c r="C74" s="22" t="n"/>
      <c r="D74" s="23">
        <f>IF(C74="","",IFERROR(VLOOKUP(C74,'Configurações'!$A$11:$B$30,2,FALSE),"Conta inválida"))</f>
        <v/>
      </c>
      <c r="E74" s="22" t="n"/>
      <c r="F74" s="20" t="n"/>
      <c r="G74" s="22" t="n"/>
      <c r="H74" s="41" t="n"/>
      <c r="I74" s="23">
        <f>IF(B74="","",IF(NOT(ISNUMBER(B74)),"Data inválida",IF(OR('Configurações'!$B$2="",'Configurações'!$B$3=""),"",IF(AND(B74&gt;='Configurações'!$B$2,B74&lt;='Configurações'!$B$3),"Sim","Não"))))</f>
        <v/>
      </c>
      <c r="J74" s="42">
        <f>IF(K74="OK",IF(D74="Entrada",H74,IF(D74="Saída",-H74,"")),"")</f>
        <v/>
      </c>
      <c r="K74" s="23">
        <f>IF(COUNTA(A74:C74,E74:H74)=0,"",IF(OR(A74="",B74="",C74="",E74="",G74="",H74=""),"Preenchimento incompleto",IF(COUNTIF($A$6:$A$155,A74)&gt;1,"ID duplicado",IF(D74="Conta inválida","Conta inválida",IF(AND(G74&lt;&gt;"Confirmado",G74&lt;&gt;"A conferir",G74&lt;&gt;"Excluído"),"Situação inválida",IF(I74="Data inválida","Data inválida",IF(I74="","Período não definido",IF(OR(NOT(ISNUMBER(H74)),H74&lt;=0),"Valor inválido",IF(I74="Não","Fora do período",IF(G74="A conferir","A conferir",IF(G74="Excluído","Excluído","OK")))))))))))</f>
        <v/>
      </c>
    </row>
    <row r="75">
      <c r="A75" s="20" t="n"/>
      <c r="B75" s="21" t="n"/>
      <c r="C75" s="22" t="n"/>
      <c r="D75" s="23">
        <f>IF(C75="","",IFERROR(VLOOKUP(C75,'Configurações'!$A$11:$B$30,2,FALSE),"Conta inválida"))</f>
        <v/>
      </c>
      <c r="E75" s="22" t="n"/>
      <c r="F75" s="20" t="n"/>
      <c r="G75" s="22" t="n"/>
      <c r="H75" s="41" t="n"/>
      <c r="I75" s="23">
        <f>IF(B75="","",IF(NOT(ISNUMBER(B75)),"Data inválida",IF(OR('Configurações'!$B$2="",'Configurações'!$B$3=""),"",IF(AND(B75&gt;='Configurações'!$B$2,B75&lt;='Configurações'!$B$3),"Sim","Não"))))</f>
        <v/>
      </c>
      <c r="J75" s="42">
        <f>IF(K75="OK",IF(D75="Entrada",H75,IF(D75="Saída",-H75,"")),"")</f>
        <v/>
      </c>
      <c r="K75" s="23">
        <f>IF(COUNTA(A75:C75,E75:H75)=0,"",IF(OR(A75="",B75="",C75="",E75="",G75="",H75=""),"Preenchimento incompleto",IF(COUNTIF($A$6:$A$155,A75)&gt;1,"ID duplicado",IF(D75="Conta inválida","Conta inválida",IF(AND(G75&lt;&gt;"Confirmado",G75&lt;&gt;"A conferir",G75&lt;&gt;"Excluído"),"Situação inválida",IF(I75="Data inválida","Data inválida",IF(I75="","Período não definido",IF(OR(NOT(ISNUMBER(H75)),H75&lt;=0),"Valor inválido",IF(I75="Não","Fora do período",IF(G75="A conferir","A conferir",IF(G75="Excluído","Excluído","OK")))))))))))</f>
        <v/>
      </c>
    </row>
    <row r="76">
      <c r="A76" s="20" t="n"/>
      <c r="B76" s="21" t="n"/>
      <c r="C76" s="22" t="n"/>
      <c r="D76" s="23">
        <f>IF(C76="","",IFERROR(VLOOKUP(C76,'Configurações'!$A$11:$B$30,2,FALSE),"Conta inválida"))</f>
        <v/>
      </c>
      <c r="E76" s="22" t="n"/>
      <c r="F76" s="20" t="n"/>
      <c r="G76" s="22" t="n"/>
      <c r="H76" s="41" t="n"/>
      <c r="I76" s="23">
        <f>IF(B76="","",IF(NOT(ISNUMBER(B76)),"Data inválida",IF(OR('Configurações'!$B$2="",'Configurações'!$B$3=""),"",IF(AND(B76&gt;='Configurações'!$B$2,B76&lt;='Configurações'!$B$3),"Sim","Não"))))</f>
        <v/>
      </c>
      <c r="J76" s="42">
        <f>IF(K76="OK",IF(D76="Entrada",H76,IF(D76="Saída",-H76,"")),"")</f>
        <v/>
      </c>
      <c r="K76" s="23">
        <f>IF(COUNTA(A76:C76,E76:H76)=0,"",IF(OR(A76="",B76="",C76="",E76="",G76="",H76=""),"Preenchimento incompleto",IF(COUNTIF($A$6:$A$155,A76)&gt;1,"ID duplicado",IF(D76="Conta inválida","Conta inválida",IF(AND(G76&lt;&gt;"Confirmado",G76&lt;&gt;"A conferir",G76&lt;&gt;"Excluído"),"Situação inválida",IF(I76="Data inválida","Data inválida",IF(I76="","Período não definido",IF(OR(NOT(ISNUMBER(H76)),H76&lt;=0),"Valor inválido",IF(I76="Não","Fora do período",IF(G76="A conferir","A conferir",IF(G76="Excluído","Excluído","OK")))))))))))</f>
        <v/>
      </c>
    </row>
    <row r="77">
      <c r="A77" s="20" t="n"/>
      <c r="B77" s="21" t="n"/>
      <c r="C77" s="22" t="n"/>
      <c r="D77" s="23">
        <f>IF(C77="","",IFERROR(VLOOKUP(C77,'Configurações'!$A$11:$B$30,2,FALSE),"Conta inválida"))</f>
        <v/>
      </c>
      <c r="E77" s="22" t="n"/>
      <c r="F77" s="20" t="n"/>
      <c r="G77" s="22" t="n"/>
      <c r="H77" s="41" t="n"/>
      <c r="I77" s="23">
        <f>IF(B77="","",IF(NOT(ISNUMBER(B77)),"Data inválida",IF(OR('Configurações'!$B$2="",'Configurações'!$B$3=""),"",IF(AND(B77&gt;='Configurações'!$B$2,B77&lt;='Configurações'!$B$3),"Sim","Não"))))</f>
        <v/>
      </c>
      <c r="J77" s="42">
        <f>IF(K77="OK",IF(D77="Entrada",H77,IF(D77="Saída",-H77,"")),"")</f>
        <v/>
      </c>
      <c r="K77" s="23">
        <f>IF(COUNTA(A77:C77,E77:H77)=0,"",IF(OR(A77="",B77="",C77="",E77="",G77="",H77=""),"Preenchimento incompleto",IF(COUNTIF($A$6:$A$155,A77)&gt;1,"ID duplicado",IF(D77="Conta inválida","Conta inválida",IF(AND(G77&lt;&gt;"Confirmado",G77&lt;&gt;"A conferir",G77&lt;&gt;"Excluído"),"Situação inválida",IF(I77="Data inválida","Data inválida",IF(I77="","Período não definido",IF(OR(NOT(ISNUMBER(H77)),H77&lt;=0),"Valor inválido",IF(I77="Não","Fora do período",IF(G77="A conferir","A conferir",IF(G77="Excluído","Excluído","OK")))))))))))</f>
        <v/>
      </c>
    </row>
    <row r="78">
      <c r="A78" s="20" t="n"/>
      <c r="B78" s="21" t="n"/>
      <c r="C78" s="22" t="n"/>
      <c r="D78" s="23">
        <f>IF(C78="","",IFERROR(VLOOKUP(C78,'Configurações'!$A$11:$B$30,2,FALSE),"Conta inválida"))</f>
        <v/>
      </c>
      <c r="E78" s="22" t="n"/>
      <c r="F78" s="20" t="n"/>
      <c r="G78" s="22" t="n"/>
      <c r="H78" s="41" t="n"/>
      <c r="I78" s="23">
        <f>IF(B78="","",IF(NOT(ISNUMBER(B78)),"Data inválida",IF(OR('Configurações'!$B$2="",'Configurações'!$B$3=""),"",IF(AND(B78&gt;='Configurações'!$B$2,B78&lt;='Configurações'!$B$3),"Sim","Não"))))</f>
        <v/>
      </c>
      <c r="J78" s="42">
        <f>IF(K78="OK",IF(D78="Entrada",H78,IF(D78="Saída",-H78,"")),"")</f>
        <v/>
      </c>
      <c r="K78" s="23">
        <f>IF(COUNTA(A78:C78,E78:H78)=0,"",IF(OR(A78="",B78="",C78="",E78="",G78="",H78=""),"Preenchimento incompleto",IF(COUNTIF($A$6:$A$155,A78)&gt;1,"ID duplicado",IF(D78="Conta inválida","Conta inválida",IF(AND(G78&lt;&gt;"Confirmado",G78&lt;&gt;"A conferir",G78&lt;&gt;"Excluído"),"Situação inválida",IF(I78="Data inválida","Data inválida",IF(I78="","Período não definido",IF(OR(NOT(ISNUMBER(H78)),H78&lt;=0),"Valor inválido",IF(I78="Não","Fora do período",IF(G78="A conferir","A conferir",IF(G78="Excluído","Excluído","OK")))))))))))</f>
        <v/>
      </c>
    </row>
    <row r="79">
      <c r="A79" s="20" t="n"/>
      <c r="B79" s="21" t="n"/>
      <c r="C79" s="22" t="n"/>
      <c r="D79" s="23">
        <f>IF(C79="","",IFERROR(VLOOKUP(C79,'Configurações'!$A$11:$B$30,2,FALSE),"Conta inválida"))</f>
        <v/>
      </c>
      <c r="E79" s="22" t="n"/>
      <c r="F79" s="20" t="n"/>
      <c r="G79" s="22" t="n"/>
      <c r="H79" s="41" t="n"/>
      <c r="I79" s="23">
        <f>IF(B79="","",IF(NOT(ISNUMBER(B79)),"Data inválida",IF(OR('Configurações'!$B$2="",'Configurações'!$B$3=""),"",IF(AND(B79&gt;='Configurações'!$B$2,B79&lt;='Configurações'!$B$3),"Sim","Não"))))</f>
        <v/>
      </c>
      <c r="J79" s="42">
        <f>IF(K79="OK",IF(D79="Entrada",H79,IF(D79="Saída",-H79,"")),"")</f>
        <v/>
      </c>
      <c r="K79" s="23">
        <f>IF(COUNTA(A79:C79,E79:H79)=0,"",IF(OR(A79="",B79="",C79="",E79="",G79="",H79=""),"Preenchimento incompleto",IF(COUNTIF($A$6:$A$155,A79)&gt;1,"ID duplicado",IF(D79="Conta inválida","Conta inválida",IF(AND(G79&lt;&gt;"Confirmado",G79&lt;&gt;"A conferir",G79&lt;&gt;"Excluído"),"Situação inválida",IF(I79="Data inválida","Data inválida",IF(I79="","Período não definido",IF(OR(NOT(ISNUMBER(H79)),H79&lt;=0),"Valor inválido",IF(I79="Não","Fora do período",IF(G79="A conferir","A conferir",IF(G79="Excluído","Excluído","OK")))))))))))</f>
        <v/>
      </c>
    </row>
    <row r="80">
      <c r="A80" s="20" t="n"/>
      <c r="B80" s="21" t="n"/>
      <c r="C80" s="22" t="n"/>
      <c r="D80" s="23">
        <f>IF(C80="","",IFERROR(VLOOKUP(C80,'Configurações'!$A$11:$B$30,2,FALSE),"Conta inválida"))</f>
        <v/>
      </c>
      <c r="E80" s="22" t="n"/>
      <c r="F80" s="20" t="n"/>
      <c r="G80" s="22" t="n"/>
      <c r="H80" s="41" t="n"/>
      <c r="I80" s="23">
        <f>IF(B80="","",IF(NOT(ISNUMBER(B80)),"Data inválida",IF(OR('Configurações'!$B$2="",'Configurações'!$B$3=""),"",IF(AND(B80&gt;='Configurações'!$B$2,B80&lt;='Configurações'!$B$3),"Sim","Não"))))</f>
        <v/>
      </c>
      <c r="J80" s="42">
        <f>IF(K80="OK",IF(D80="Entrada",H80,IF(D80="Saída",-H80,"")),"")</f>
        <v/>
      </c>
      <c r="K80" s="23">
        <f>IF(COUNTA(A80:C80,E80:H80)=0,"",IF(OR(A80="",B80="",C80="",E80="",G80="",H80=""),"Preenchimento incompleto",IF(COUNTIF($A$6:$A$155,A80)&gt;1,"ID duplicado",IF(D80="Conta inválida","Conta inválida",IF(AND(G80&lt;&gt;"Confirmado",G80&lt;&gt;"A conferir",G80&lt;&gt;"Excluído"),"Situação inválida",IF(I80="Data inválida","Data inválida",IF(I80="","Período não definido",IF(OR(NOT(ISNUMBER(H80)),H80&lt;=0),"Valor inválido",IF(I80="Não","Fora do período",IF(G80="A conferir","A conferir",IF(G80="Excluído","Excluído","OK")))))))))))</f>
        <v/>
      </c>
    </row>
    <row r="81">
      <c r="A81" s="20" t="n"/>
      <c r="B81" s="21" t="n"/>
      <c r="C81" s="22" t="n"/>
      <c r="D81" s="23">
        <f>IF(C81="","",IFERROR(VLOOKUP(C81,'Configurações'!$A$11:$B$30,2,FALSE),"Conta inválida"))</f>
        <v/>
      </c>
      <c r="E81" s="22" t="n"/>
      <c r="F81" s="20" t="n"/>
      <c r="G81" s="22" t="n"/>
      <c r="H81" s="41" t="n"/>
      <c r="I81" s="23">
        <f>IF(B81="","",IF(NOT(ISNUMBER(B81)),"Data inválida",IF(OR('Configurações'!$B$2="",'Configurações'!$B$3=""),"",IF(AND(B81&gt;='Configurações'!$B$2,B81&lt;='Configurações'!$B$3),"Sim","Não"))))</f>
        <v/>
      </c>
      <c r="J81" s="42">
        <f>IF(K81="OK",IF(D81="Entrada",H81,IF(D81="Saída",-H81,"")),"")</f>
        <v/>
      </c>
      <c r="K81" s="23">
        <f>IF(COUNTA(A81:C81,E81:H81)=0,"",IF(OR(A81="",B81="",C81="",E81="",G81="",H81=""),"Preenchimento incompleto",IF(COUNTIF($A$6:$A$155,A81)&gt;1,"ID duplicado",IF(D81="Conta inválida","Conta inválida",IF(AND(G81&lt;&gt;"Confirmado",G81&lt;&gt;"A conferir",G81&lt;&gt;"Excluído"),"Situação inválida",IF(I81="Data inválida","Data inválida",IF(I81="","Período não definido",IF(OR(NOT(ISNUMBER(H81)),H81&lt;=0),"Valor inválido",IF(I81="Não","Fora do período",IF(G81="A conferir","A conferir",IF(G81="Excluído","Excluído","OK")))))))))))</f>
        <v/>
      </c>
    </row>
    <row r="82">
      <c r="A82" s="20" t="n"/>
      <c r="B82" s="21" t="n"/>
      <c r="C82" s="22" t="n"/>
      <c r="D82" s="23">
        <f>IF(C82="","",IFERROR(VLOOKUP(C82,'Configurações'!$A$11:$B$30,2,FALSE),"Conta inválida"))</f>
        <v/>
      </c>
      <c r="E82" s="22" t="n"/>
      <c r="F82" s="20" t="n"/>
      <c r="G82" s="22" t="n"/>
      <c r="H82" s="41" t="n"/>
      <c r="I82" s="23">
        <f>IF(B82="","",IF(NOT(ISNUMBER(B82)),"Data inválida",IF(OR('Configurações'!$B$2="",'Configurações'!$B$3=""),"",IF(AND(B82&gt;='Configurações'!$B$2,B82&lt;='Configurações'!$B$3),"Sim","Não"))))</f>
        <v/>
      </c>
      <c r="J82" s="42">
        <f>IF(K82="OK",IF(D82="Entrada",H82,IF(D82="Saída",-H82,"")),"")</f>
        <v/>
      </c>
      <c r="K82" s="23">
        <f>IF(COUNTA(A82:C82,E82:H82)=0,"",IF(OR(A82="",B82="",C82="",E82="",G82="",H82=""),"Preenchimento incompleto",IF(COUNTIF($A$6:$A$155,A82)&gt;1,"ID duplicado",IF(D82="Conta inválida","Conta inválida",IF(AND(G82&lt;&gt;"Confirmado",G82&lt;&gt;"A conferir",G82&lt;&gt;"Excluído"),"Situação inválida",IF(I82="Data inválida","Data inválida",IF(I82="","Período não definido",IF(OR(NOT(ISNUMBER(H82)),H82&lt;=0),"Valor inválido",IF(I82="Não","Fora do período",IF(G82="A conferir","A conferir",IF(G82="Excluído","Excluído","OK")))))))))))</f>
        <v/>
      </c>
    </row>
    <row r="83">
      <c r="A83" s="20" t="n"/>
      <c r="B83" s="21" t="n"/>
      <c r="C83" s="22" t="n"/>
      <c r="D83" s="23">
        <f>IF(C83="","",IFERROR(VLOOKUP(C83,'Configurações'!$A$11:$B$30,2,FALSE),"Conta inválida"))</f>
        <v/>
      </c>
      <c r="E83" s="22" t="n"/>
      <c r="F83" s="20" t="n"/>
      <c r="G83" s="22" t="n"/>
      <c r="H83" s="41" t="n"/>
      <c r="I83" s="23">
        <f>IF(B83="","",IF(NOT(ISNUMBER(B83)),"Data inválida",IF(OR('Configurações'!$B$2="",'Configurações'!$B$3=""),"",IF(AND(B83&gt;='Configurações'!$B$2,B83&lt;='Configurações'!$B$3),"Sim","Não"))))</f>
        <v/>
      </c>
      <c r="J83" s="42">
        <f>IF(K83="OK",IF(D83="Entrada",H83,IF(D83="Saída",-H83,"")),"")</f>
        <v/>
      </c>
      <c r="K83" s="23">
        <f>IF(COUNTA(A83:C83,E83:H83)=0,"",IF(OR(A83="",B83="",C83="",E83="",G83="",H83=""),"Preenchimento incompleto",IF(COUNTIF($A$6:$A$155,A83)&gt;1,"ID duplicado",IF(D83="Conta inválida","Conta inválida",IF(AND(G83&lt;&gt;"Confirmado",G83&lt;&gt;"A conferir",G83&lt;&gt;"Excluído"),"Situação inválida",IF(I83="Data inválida","Data inválida",IF(I83="","Período não definido",IF(OR(NOT(ISNUMBER(H83)),H83&lt;=0),"Valor inválido",IF(I83="Não","Fora do período",IF(G83="A conferir","A conferir",IF(G83="Excluído","Excluído","OK")))))))))))</f>
        <v/>
      </c>
    </row>
    <row r="84">
      <c r="A84" s="20" t="n"/>
      <c r="B84" s="21" t="n"/>
      <c r="C84" s="22" t="n"/>
      <c r="D84" s="23">
        <f>IF(C84="","",IFERROR(VLOOKUP(C84,'Configurações'!$A$11:$B$30,2,FALSE),"Conta inválida"))</f>
        <v/>
      </c>
      <c r="E84" s="22" t="n"/>
      <c r="F84" s="20" t="n"/>
      <c r="G84" s="22" t="n"/>
      <c r="H84" s="41" t="n"/>
      <c r="I84" s="23">
        <f>IF(B84="","",IF(NOT(ISNUMBER(B84)),"Data inválida",IF(OR('Configurações'!$B$2="",'Configurações'!$B$3=""),"",IF(AND(B84&gt;='Configurações'!$B$2,B84&lt;='Configurações'!$B$3),"Sim","Não"))))</f>
        <v/>
      </c>
      <c r="J84" s="42">
        <f>IF(K84="OK",IF(D84="Entrada",H84,IF(D84="Saída",-H84,"")),"")</f>
        <v/>
      </c>
      <c r="K84" s="23">
        <f>IF(COUNTA(A84:C84,E84:H84)=0,"",IF(OR(A84="",B84="",C84="",E84="",G84="",H84=""),"Preenchimento incompleto",IF(COUNTIF($A$6:$A$155,A84)&gt;1,"ID duplicado",IF(D84="Conta inválida","Conta inválida",IF(AND(G84&lt;&gt;"Confirmado",G84&lt;&gt;"A conferir",G84&lt;&gt;"Excluído"),"Situação inválida",IF(I84="Data inválida","Data inválida",IF(I84="","Período não definido",IF(OR(NOT(ISNUMBER(H84)),H84&lt;=0),"Valor inválido",IF(I84="Não","Fora do período",IF(G84="A conferir","A conferir",IF(G84="Excluído","Excluído","OK")))))))))))</f>
        <v/>
      </c>
    </row>
    <row r="85">
      <c r="A85" s="20" t="n"/>
      <c r="B85" s="21" t="n"/>
      <c r="C85" s="22" t="n"/>
      <c r="D85" s="23">
        <f>IF(C85="","",IFERROR(VLOOKUP(C85,'Configurações'!$A$11:$B$30,2,FALSE),"Conta inválida"))</f>
        <v/>
      </c>
      <c r="E85" s="22" t="n"/>
      <c r="F85" s="20" t="n"/>
      <c r="G85" s="22" t="n"/>
      <c r="H85" s="41" t="n"/>
      <c r="I85" s="23">
        <f>IF(B85="","",IF(NOT(ISNUMBER(B85)),"Data inválida",IF(OR('Configurações'!$B$2="",'Configurações'!$B$3=""),"",IF(AND(B85&gt;='Configurações'!$B$2,B85&lt;='Configurações'!$B$3),"Sim","Não"))))</f>
        <v/>
      </c>
      <c r="J85" s="42">
        <f>IF(K85="OK",IF(D85="Entrada",H85,IF(D85="Saída",-H85,"")),"")</f>
        <v/>
      </c>
      <c r="K85" s="23">
        <f>IF(COUNTA(A85:C85,E85:H85)=0,"",IF(OR(A85="",B85="",C85="",E85="",G85="",H85=""),"Preenchimento incompleto",IF(COUNTIF($A$6:$A$155,A85)&gt;1,"ID duplicado",IF(D85="Conta inválida","Conta inválida",IF(AND(G85&lt;&gt;"Confirmado",G85&lt;&gt;"A conferir",G85&lt;&gt;"Excluído"),"Situação inválida",IF(I85="Data inválida","Data inválida",IF(I85="","Período não definido",IF(OR(NOT(ISNUMBER(H85)),H85&lt;=0),"Valor inválido",IF(I85="Não","Fora do período",IF(G85="A conferir","A conferir",IF(G85="Excluído","Excluído","OK")))))))))))</f>
        <v/>
      </c>
    </row>
    <row r="86">
      <c r="A86" s="20" t="n"/>
      <c r="B86" s="21" t="n"/>
      <c r="C86" s="22" t="n"/>
      <c r="D86" s="23">
        <f>IF(C86="","",IFERROR(VLOOKUP(C86,'Configurações'!$A$11:$B$30,2,FALSE),"Conta inválida"))</f>
        <v/>
      </c>
      <c r="E86" s="22" t="n"/>
      <c r="F86" s="20" t="n"/>
      <c r="G86" s="22" t="n"/>
      <c r="H86" s="41" t="n"/>
      <c r="I86" s="23">
        <f>IF(B86="","",IF(NOT(ISNUMBER(B86)),"Data inválida",IF(OR('Configurações'!$B$2="",'Configurações'!$B$3=""),"",IF(AND(B86&gt;='Configurações'!$B$2,B86&lt;='Configurações'!$B$3),"Sim","Não"))))</f>
        <v/>
      </c>
      <c r="J86" s="42">
        <f>IF(K86="OK",IF(D86="Entrada",H86,IF(D86="Saída",-H86,"")),"")</f>
        <v/>
      </c>
      <c r="K86" s="23">
        <f>IF(COUNTA(A86:C86,E86:H86)=0,"",IF(OR(A86="",B86="",C86="",E86="",G86="",H86=""),"Preenchimento incompleto",IF(COUNTIF($A$6:$A$155,A86)&gt;1,"ID duplicado",IF(D86="Conta inválida","Conta inválida",IF(AND(G86&lt;&gt;"Confirmado",G86&lt;&gt;"A conferir",G86&lt;&gt;"Excluído"),"Situação inválida",IF(I86="Data inválida","Data inválida",IF(I86="","Período não definido",IF(OR(NOT(ISNUMBER(H86)),H86&lt;=0),"Valor inválido",IF(I86="Não","Fora do período",IF(G86="A conferir","A conferir",IF(G86="Excluído","Excluído","OK")))))))))))</f>
        <v/>
      </c>
    </row>
    <row r="87">
      <c r="A87" s="20" t="n"/>
      <c r="B87" s="21" t="n"/>
      <c r="C87" s="22" t="n"/>
      <c r="D87" s="23">
        <f>IF(C87="","",IFERROR(VLOOKUP(C87,'Configurações'!$A$11:$B$30,2,FALSE),"Conta inválida"))</f>
        <v/>
      </c>
      <c r="E87" s="22" t="n"/>
      <c r="F87" s="20" t="n"/>
      <c r="G87" s="22" t="n"/>
      <c r="H87" s="41" t="n"/>
      <c r="I87" s="23">
        <f>IF(B87="","",IF(NOT(ISNUMBER(B87)),"Data inválida",IF(OR('Configurações'!$B$2="",'Configurações'!$B$3=""),"",IF(AND(B87&gt;='Configurações'!$B$2,B87&lt;='Configurações'!$B$3),"Sim","Não"))))</f>
        <v/>
      </c>
      <c r="J87" s="42">
        <f>IF(K87="OK",IF(D87="Entrada",H87,IF(D87="Saída",-H87,"")),"")</f>
        <v/>
      </c>
      <c r="K87" s="23">
        <f>IF(COUNTA(A87:C87,E87:H87)=0,"",IF(OR(A87="",B87="",C87="",E87="",G87="",H87=""),"Preenchimento incompleto",IF(COUNTIF($A$6:$A$155,A87)&gt;1,"ID duplicado",IF(D87="Conta inválida","Conta inválida",IF(AND(G87&lt;&gt;"Confirmado",G87&lt;&gt;"A conferir",G87&lt;&gt;"Excluído"),"Situação inválida",IF(I87="Data inválida","Data inválida",IF(I87="","Período não definido",IF(OR(NOT(ISNUMBER(H87)),H87&lt;=0),"Valor inválido",IF(I87="Não","Fora do período",IF(G87="A conferir","A conferir",IF(G87="Excluído","Excluído","OK")))))))))))</f>
        <v/>
      </c>
    </row>
    <row r="88">
      <c r="A88" s="20" t="n"/>
      <c r="B88" s="21" t="n"/>
      <c r="C88" s="22" t="n"/>
      <c r="D88" s="23">
        <f>IF(C88="","",IFERROR(VLOOKUP(C88,'Configurações'!$A$11:$B$30,2,FALSE),"Conta inválida"))</f>
        <v/>
      </c>
      <c r="E88" s="22" t="n"/>
      <c r="F88" s="20" t="n"/>
      <c r="G88" s="22" t="n"/>
      <c r="H88" s="41" t="n"/>
      <c r="I88" s="23">
        <f>IF(B88="","",IF(NOT(ISNUMBER(B88)),"Data inválida",IF(OR('Configurações'!$B$2="",'Configurações'!$B$3=""),"",IF(AND(B88&gt;='Configurações'!$B$2,B88&lt;='Configurações'!$B$3),"Sim","Não"))))</f>
        <v/>
      </c>
      <c r="J88" s="42">
        <f>IF(K88="OK",IF(D88="Entrada",H88,IF(D88="Saída",-H88,"")),"")</f>
        <v/>
      </c>
      <c r="K88" s="23">
        <f>IF(COUNTA(A88:C88,E88:H88)=0,"",IF(OR(A88="",B88="",C88="",E88="",G88="",H88=""),"Preenchimento incompleto",IF(COUNTIF($A$6:$A$155,A88)&gt;1,"ID duplicado",IF(D88="Conta inválida","Conta inválida",IF(AND(G88&lt;&gt;"Confirmado",G88&lt;&gt;"A conferir",G88&lt;&gt;"Excluído"),"Situação inválida",IF(I88="Data inválida","Data inválida",IF(I88="","Período não definido",IF(OR(NOT(ISNUMBER(H88)),H88&lt;=0),"Valor inválido",IF(I88="Não","Fora do período",IF(G88="A conferir","A conferir",IF(G88="Excluído","Excluído","OK")))))))))))</f>
        <v/>
      </c>
    </row>
    <row r="89">
      <c r="A89" s="20" t="n"/>
      <c r="B89" s="21" t="n"/>
      <c r="C89" s="22" t="n"/>
      <c r="D89" s="23">
        <f>IF(C89="","",IFERROR(VLOOKUP(C89,'Configurações'!$A$11:$B$30,2,FALSE),"Conta inválida"))</f>
        <v/>
      </c>
      <c r="E89" s="22" t="n"/>
      <c r="F89" s="20" t="n"/>
      <c r="G89" s="22" t="n"/>
      <c r="H89" s="41" t="n"/>
      <c r="I89" s="23">
        <f>IF(B89="","",IF(NOT(ISNUMBER(B89)),"Data inválida",IF(OR('Configurações'!$B$2="",'Configurações'!$B$3=""),"",IF(AND(B89&gt;='Configurações'!$B$2,B89&lt;='Configurações'!$B$3),"Sim","Não"))))</f>
        <v/>
      </c>
      <c r="J89" s="42">
        <f>IF(K89="OK",IF(D89="Entrada",H89,IF(D89="Saída",-H89,"")),"")</f>
        <v/>
      </c>
      <c r="K89" s="23">
        <f>IF(COUNTA(A89:C89,E89:H89)=0,"",IF(OR(A89="",B89="",C89="",E89="",G89="",H89=""),"Preenchimento incompleto",IF(COUNTIF($A$6:$A$155,A89)&gt;1,"ID duplicado",IF(D89="Conta inválida","Conta inválida",IF(AND(G89&lt;&gt;"Confirmado",G89&lt;&gt;"A conferir",G89&lt;&gt;"Excluído"),"Situação inválida",IF(I89="Data inválida","Data inválida",IF(I89="","Período não definido",IF(OR(NOT(ISNUMBER(H89)),H89&lt;=0),"Valor inválido",IF(I89="Não","Fora do período",IF(G89="A conferir","A conferir",IF(G89="Excluído","Excluído","OK")))))))))))</f>
        <v/>
      </c>
    </row>
    <row r="90">
      <c r="A90" s="20" t="n"/>
      <c r="B90" s="21" t="n"/>
      <c r="C90" s="22" t="n"/>
      <c r="D90" s="23">
        <f>IF(C90="","",IFERROR(VLOOKUP(C90,'Configurações'!$A$11:$B$30,2,FALSE),"Conta inválida"))</f>
        <v/>
      </c>
      <c r="E90" s="22" t="n"/>
      <c r="F90" s="20" t="n"/>
      <c r="G90" s="22" t="n"/>
      <c r="H90" s="41" t="n"/>
      <c r="I90" s="23">
        <f>IF(B90="","",IF(NOT(ISNUMBER(B90)),"Data inválida",IF(OR('Configurações'!$B$2="",'Configurações'!$B$3=""),"",IF(AND(B90&gt;='Configurações'!$B$2,B90&lt;='Configurações'!$B$3),"Sim","Não"))))</f>
        <v/>
      </c>
      <c r="J90" s="42">
        <f>IF(K90="OK",IF(D90="Entrada",H90,IF(D90="Saída",-H90,"")),"")</f>
        <v/>
      </c>
      <c r="K90" s="23">
        <f>IF(COUNTA(A90:C90,E90:H90)=0,"",IF(OR(A90="",B90="",C90="",E90="",G90="",H90=""),"Preenchimento incompleto",IF(COUNTIF($A$6:$A$155,A90)&gt;1,"ID duplicado",IF(D90="Conta inválida","Conta inválida",IF(AND(G90&lt;&gt;"Confirmado",G90&lt;&gt;"A conferir",G90&lt;&gt;"Excluído"),"Situação inválida",IF(I90="Data inválida","Data inválida",IF(I90="","Período não definido",IF(OR(NOT(ISNUMBER(H90)),H90&lt;=0),"Valor inválido",IF(I90="Não","Fora do período",IF(G90="A conferir","A conferir",IF(G90="Excluído","Excluído","OK")))))))))))</f>
        <v/>
      </c>
    </row>
    <row r="91">
      <c r="A91" s="20" t="n"/>
      <c r="B91" s="21" t="n"/>
      <c r="C91" s="22" t="n"/>
      <c r="D91" s="23">
        <f>IF(C91="","",IFERROR(VLOOKUP(C91,'Configurações'!$A$11:$B$30,2,FALSE),"Conta inválida"))</f>
        <v/>
      </c>
      <c r="E91" s="22" t="n"/>
      <c r="F91" s="20" t="n"/>
      <c r="G91" s="22" t="n"/>
      <c r="H91" s="41" t="n"/>
      <c r="I91" s="23">
        <f>IF(B91="","",IF(NOT(ISNUMBER(B91)),"Data inválida",IF(OR('Configurações'!$B$2="",'Configurações'!$B$3=""),"",IF(AND(B91&gt;='Configurações'!$B$2,B91&lt;='Configurações'!$B$3),"Sim","Não"))))</f>
        <v/>
      </c>
      <c r="J91" s="42">
        <f>IF(K91="OK",IF(D91="Entrada",H91,IF(D91="Saída",-H91,"")),"")</f>
        <v/>
      </c>
      <c r="K91" s="23">
        <f>IF(COUNTA(A91:C91,E91:H91)=0,"",IF(OR(A91="",B91="",C91="",E91="",G91="",H91=""),"Preenchimento incompleto",IF(COUNTIF($A$6:$A$155,A91)&gt;1,"ID duplicado",IF(D91="Conta inválida","Conta inválida",IF(AND(G91&lt;&gt;"Confirmado",G91&lt;&gt;"A conferir",G91&lt;&gt;"Excluído"),"Situação inválida",IF(I91="Data inválida","Data inválida",IF(I91="","Período não definido",IF(OR(NOT(ISNUMBER(H91)),H91&lt;=0),"Valor inválido",IF(I91="Não","Fora do período",IF(G91="A conferir","A conferir",IF(G91="Excluído","Excluído","OK")))))))))))</f>
        <v/>
      </c>
    </row>
    <row r="92">
      <c r="A92" s="20" t="n"/>
      <c r="B92" s="21" t="n"/>
      <c r="C92" s="22" t="n"/>
      <c r="D92" s="23">
        <f>IF(C92="","",IFERROR(VLOOKUP(C92,'Configurações'!$A$11:$B$30,2,FALSE),"Conta inválida"))</f>
        <v/>
      </c>
      <c r="E92" s="22" t="n"/>
      <c r="F92" s="20" t="n"/>
      <c r="G92" s="22" t="n"/>
      <c r="H92" s="41" t="n"/>
      <c r="I92" s="23">
        <f>IF(B92="","",IF(NOT(ISNUMBER(B92)),"Data inválida",IF(OR('Configurações'!$B$2="",'Configurações'!$B$3=""),"",IF(AND(B92&gt;='Configurações'!$B$2,B92&lt;='Configurações'!$B$3),"Sim","Não"))))</f>
        <v/>
      </c>
      <c r="J92" s="42">
        <f>IF(K92="OK",IF(D92="Entrada",H92,IF(D92="Saída",-H92,"")),"")</f>
        <v/>
      </c>
      <c r="K92" s="23">
        <f>IF(COUNTA(A92:C92,E92:H92)=0,"",IF(OR(A92="",B92="",C92="",E92="",G92="",H92=""),"Preenchimento incompleto",IF(COUNTIF($A$6:$A$155,A92)&gt;1,"ID duplicado",IF(D92="Conta inválida","Conta inválida",IF(AND(G92&lt;&gt;"Confirmado",G92&lt;&gt;"A conferir",G92&lt;&gt;"Excluído"),"Situação inválida",IF(I92="Data inválida","Data inválida",IF(I92="","Período não definido",IF(OR(NOT(ISNUMBER(H92)),H92&lt;=0),"Valor inválido",IF(I92="Não","Fora do período",IF(G92="A conferir","A conferir",IF(G92="Excluído","Excluído","OK")))))))))))</f>
        <v/>
      </c>
    </row>
    <row r="93">
      <c r="A93" s="20" t="n"/>
      <c r="B93" s="21" t="n"/>
      <c r="C93" s="22" t="n"/>
      <c r="D93" s="23">
        <f>IF(C93="","",IFERROR(VLOOKUP(C93,'Configurações'!$A$11:$B$30,2,FALSE),"Conta inválida"))</f>
        <v/>
      </c>
      <c r="E93" s="22" t="n"/>
      <c r="F93" s="20" t="n"/>
      <c r="G93" s="22" t="n"/>
      <c r="H93" s="41" t="n"/>
      <c r="I93" s="23">
        <f>IF(B93="","",IF(NOT(ISNUMBER(B93)),"Data inválida",IF(OR('Configurações'!$B$2="",'Configurações'!$B$3=""),"",IF(AND(B93&gt;='Configurações'!$B$2,B93&lt;='Configurações'!$B$3),"Sim","Não"))))</f>
        <v/>
      </c>
      <c r="J93" s="42">
        <f>IF(K93="OK",IF(D93="Entrada",H93,IF(D93="Saída",-H93,"")),"")</f>
        <v/>
      </c>
      <c r="K93" s="23">
        <f>IF(COUNTA(A93:C93,E93:H93)=0,"",IF(OR(A93="",B93="",C93="",E93="",G93="",H93=""),"Preenchimento incompleto",IF(COUNTIF($A$6:$A$155,A93)&gt;1,"ID duplicado",IF(D93="Conta inválida","Conta inválida",IF(AND(G93&lt;&gt;"Confirmado",G93&lt;&gt;"A conferir",G93&lt;&gt;"Excluído"),"Situação inválida",IF(I93="Data inválida","Data inválida",IF(I93="","Período não definido",IF(OR(NOT(ISNUMBER(H93)),H93&lt;=0),"Valor inválido",IF(I93="Não","Fora do período",IF(G93="A conferir","A conferir",IF(G93="Excluído","Excluído","OK")))))))))))</f>
        <v/>
      </c>
    </row>
    <row r="94">
      <c r="A94" s="20" t="n"/>
      <c r="B94" s="21" t="n"/>
      <c r="C94" s="22" t="n"/>
      <c r="D94" s="23">
        <f>IF(C94="","",IFERROR(VLOOKUP(C94,'Configurações'!$A$11:$B$30,2,FALSE),"Conta inválida"))</f>
        <v/>
      </c>
      <c r="E94" s="22" t="n"/>
      <c r="F94" s="20" t="n"/>
      <c r="G94" s="22" t="n"/>
      <c r="H94" s="41" t="n"/>
      <c r="I94" s="23">
        <f>IF(B94="","",IF(NOT(ISNUMBER(B94)),"Data inválida",IF(OR('Configurações'!$B$2="",'Configurações'!$B$3=""),"",IF(AND(B94&gt;='Configurações'!$B$2,B94&lt;='Configurações'!$B$3),"Sim","Não"))))</f>
        <v/>
      </c>
      <c r="J94" s="42">
        <f>IF(K94="OK",IF(D94="Entrada",H94,IF(D94="Saída",-H94,"")),"")</f>
        <v/>
      </c>
      <c r="K94" s="23">
        <f>IF(COUNTA(A94:C94,E94:H94)=0,"",IF(OR(A94="",B94="",C94="",E94="",G94="",H94=""),"Preenchimento incompleto",IF(COUNTIF($A$6:$A$155,A94)&gt;1,"ID duplicado",IF(D94="Conta inválida","Conta inválida",IF(AND(G94&lt;&gt;"Confirmado",G94&lt;&gt;"A conferir",G94&lt;&gt;"Excluído"),"Situação inválida",IF(I94="Data inválida","Data inválida",IF(I94="","Período não definido",IF(OR(NOT(ISNUMBER(H94)),H94&lt;=0),"Valor inválido",IF(I94="Não","Fora do período",IF(G94="A conferir","A conferir",IF(G94="Excluído","Excluído","OK")))))))))))</f>
        <v/>
      </c>
    </row>
    <row r="95">
      <c r="A95" s="20" t="n"/>
      <c r="B95" s="21" t="n"/>
      <c r="C95" s="22" t="n"/>
      <c r="D95" s="23">
        <f>IF(C95="","",IFERROR(VLOOKUP(C95,'Configurações'!$A$11:$B$30,2,FALSE),"Conta inválida"))</f>
        <v/>
      </c>
      <c r="E95" s="22" t="n"/>
      <c r="F95" s="20" t="n"/>
      <c r="G95" s="22" t="n"/>
      <c r="H95" s="41" t="n"/>
      <c r="I95" s="23">
        <f>IF(B95="","",IF(NOT(ISNUMBER(B95)),"Data inválida",IF(OR('Configurações'!$B$2="",'Configurações'!$B$3=""),"",IF(AND(B95&gt;='Configurações'!$B$2,B95&lt;='Configurações'!$B$3),"Sim","Não"))))</f>
        <v/>
      </c>
      <c r="J95" s="42">
        <f>IF(K95="OK",IF(D95="Entrada",H95,IF(D95="Saída",-H95,"")),"")</f>
        <v/>
      </c>
      <c r="K95" s="23">
        <f>IF(COUNTA(A95:C95,E95:H95)=0,"",IF(OR(A95="",B95="",C95="",E95="",G95="",H95=""),"Preenchimento incompleto",IF(COUNTIF($A$6:$A$155,A95)&gt;1,"ID duplicado",IF(D95="Conta inválida","Conta inválida",IF(AND(G95&lt;&gt;"Confirmado",G95&lt;&gt;"A conferir",G95&lt;&gt;"Excluído"),"Situação inválida",IF(I95="Data inválida","Data inválida",IF(I95="","Período não definido",IF(OR(NOT(ISNUMBER(H95)),H95&lt;=0),"Valor inválido",IF(I95="Não","Fora do período",IF(G95="A conferir","A conferir",IF(G95="Excluído","Excluído","OK")))))))))))</f>
        <v/>
      </c>
    </row>
    <row r="96">
      <c r="A96" s="20" t="n"/>
      <c r="B96" s="21" t="n"/>
      <c r="C96" s="22" t="n"/>
      <c r="D96" s="23">
        <f>IF(C96="","",IFERROR(VLOOKUP(C96,'Configurações'!$A$11:$B$30,2,FALSE),"Conta inválida"))</f>
        <v/>
      </c>
      <c r="E96" s="22" t="n"/>
      <c r="F96" s="20" t="n"/>
      <c r="G96" s="22" t="n"/>
      <c r="H96" s="41" t="n"/>
      <c r="I96" s="23">
        <f>IF(B96="","",IF(NOT(ISNUMBER(B96)),"Data inválida",IF(OR('Configurações'!$B$2="",'Configurações'!$B$3=""),"",IF(AND(B96&gt;='Configurações'!$B$2,B96&lt;='Configurações'!$B$3),"Sim","Não"))))</f>
        <v/>
      </c>
      <c r="J96" s="42">
        <f>IF(K96="OK",IF(D96="Entrada",H96,IF(D96="Saída",-H96,"")),"")</f>
        <v/>
      </c>
      <c r="K96" s="23">
        <f>IF(COUNTA(A96:C96,E96:H96)=0,"",IF(OR(A96="",B96="",C96="",E96="",G96="",H96=""),"Preenchimento incompleto",IF(COUNTIF($A$6:$A$155,A96)&gt;1,"ID duplicado",IF(D96="Conta inválida","Conta inválida",IF(AND(G96&lt;&gt;"Confirmado",G96&lt;&gt;"A conferir",G96&lt;&gt;"Excluído"),"Situação inválida",IF(I96="Data inválida","Data inválida",IF(I96="","Período não definido",IF(OR(NOT(ISNUMBER(H96)),H96&lt;=0),"Valor inválido",IF(I96="Não","Fora do período",IF(G96="A conferir","A conferir",IF(G96="Excluído","Excluído","OK")))))))))))</f>
        <v/>
      </c>
    </row>
    <row r="97">
      <c r="A97" s="20" t="n"/>
      <c r="B97" s="21" t="n"/>
      <c r="C97" s="22" t="n"/>
      <c r="D97" s="23">
        <f>IF(C97="","",IFERROR(VLOOKUP(C97,'Configurações'!$A$11:$B$30,2,FALSE),"Conta inválida"))</f>
        <v/>
      </c>
      <c r="E97" s="22" t="n"/>
      <c r="F97" s="20" t="n"/>
      <c r="G97" s="22" t="n"/>
      <c r="H97" s="41" t="n"/>
      <c r="I97" s="23">
        <f>IF(B97="","",IF(NOT(ISNUMBER(B97)),"Data inválida",IF(OR('Configurações'!$B$2="",'Configurações'!$B$3=""),"",IF(AND(B97&gt;='Configurações'!$B$2,B97&lt;='Configurações'!$B$3),"Sim","Não"))))</f>
        <v/>
      </c>
      <c r="J97" s="42">
        <f>IF(K97="OK",IF(D97="Entrada",H97,IF(D97="Saída",-H97,"")),"")</f>
        <v/>
      </c>
      <c r="K97" s="23">
        <f>IF(COUNTA(A97:C97,E97:H97)=0,"",IF(OR(A97="",B97="",C97="",E97="",G97="",H97=""),"Preenchimento incompleto",IF(COUNTIF($A$6:$A$155,A97)&gt;1,"ID duplicado",IF(D97="Conta inválida","Conta inválida",IF(AND(G97&lt;&gt;"Confirmado",G97&lt;&gt;"A conferir",G97&lt;&gt;"Excluído"),"Situação inválida",IF(I97="Data inválida","Data inválida",IF(I97="","Período não definido",IF(OR(NOT(ISNUMBER(H97)),H97&lt;=0),"Valor inválido",IF(I97="Não","Fora do período",IF(G97="A conferir","A conferir",IF(G97="Excluído","Excluído","OK")))))))))))</f>
        <v/>
      </c>
    </row>
    <row r="98">
      <c r="A98" s="20" t="n"/>
      <c r="B98" s="21" t="n"/>
      <c r="C98" s="22" t="n"/>
      <c r="D98" s="23">
        <f>IF(C98="","",IFERROR(VLOOKUP(C98,'Configurações'!$A$11:$B$30,2,FALSE),"Conta inválida"))</f>
        <v/>
      </c>
      <c r="E98" s="22" t="n"/>
      <c r="F98" s="20" t="n"/>
      <c r="G98" s="22" t="n"/>
      <c r="H98" s="41" t="n"/>
      <c r="I98" s="23">
        <f>IF(B98="","",IF(NOT(ISNUMBER(B98)),"Data inválida",IF(OR('Configurações'!$B$2="",'Configurações'!$B$3=""),"",IF(AND(B98&gt;='Configurações'!$B$2,B98&lt;='Configurações'!$B$3),"Sim","Não"))))</f>
        <v/>
      </c>
      <c r="J98" s="42">
        <f>IF(K98="OK",IF(D98="Entrada",H98,IF(D98="Saída",-H98,"")),"")</f>
        <v/>
      </c>
      <c r="K98" s="23">
        <f>IF(COUNTA(A98:C98,E98:H98)=0,"",IF(OR(A98="",B98="",C98="",E98="",G98="",H98=""),"Preenchimento incompleto",IF(COUNTIF($A$6:$A$155,A98)&gt;1,"ID duplicado",IF(D98="Conta inválida","Conta inválida",IF(AND(G98&lt;&gt;"Confirmado",G98&lt;&gt;"A conferir",G98&lt;&gt;"Excluído"),"Situação inválida",IF(I98="Data inválida","Data inválida",IF(I98="","Período não definido",IF(OR(NOT(ISNUMBER(H98)),H98&lt;=0),"Valor inválido",IF(I98="Não","Fora do período",IF(G98="A conferir","A conferir",IF(G98="Excluído","Excluído","OK")))))))))))</f>
        <v/>
      </c>
    </row>
    <row r="99">
      <c r="A99" s="20" t="n"/>
      <c r="B99" s="21" t="n"/>
      <c r="C99" s="22" t="n"/>
      <c r="D99" s="23">
        <f>IF(C99="","",IFERROR(VLOOKUP(C99,'Configurações'!$A$11:$B$30,2,FALSE),"Conta inválida"))</f>
        <v/>
      </c>
      <c r="E99" s="22" t="n"/>
      <c r="F99" s="20" t="n"/>
      <c r="G99" s="22" t="n"/>
      <c r="H99" s="41" t="n"/>
      <c r="I99" s="23">
        <f>IF(B99="","",IF(NOT(ISNUMBER(B99)),"Data inválida",IF(OR('Configurações'!$B$2="",'Configurações'!$B$3=""),"",IF(AND(B99&gt;='Configurações'!$B$2,B99&lt;='Configurações'!$B$3),"Sim","Não"))))</f>
        <v/>
      </c>
      <c r="J99" s="42">
        <f>IF(K99="OK",IF(D99="Entrada",H99,IF(D99="Saída",-H99,"")),"")</f>
        <v/>
      </c>
      <c r="K99" s="23">
        <f>IF(COUNTA(A99:C99,E99:H99)=0,"",IF(OR(A99="",B99="",C99="",E99="",G99="",H99=""),"Preenchimento incompleto",IF(COUNTIF($A$6:$A$155,A99)&gt;1,"ID duplicado",IF(D99="Conta inválida","Conta inválida",IF(AND(G99&lt;&gt;"Confirmado",G99&lt;&gt;"A conferir",G99&lt;&gt;"Excluído"),"Situação inválida",IF(I99="Data inválida","Data inválida",IF(I99="","Período não definido",IF(OR(NOT(ISNUMBER(H99)),H99&lt;=0),"Valor inválido",IF(I99="Não","Fora do período",IF(G99="A conferir","A conferir",IF(G99="Excluído","Excluído","OK")))))))))))</f>
        <v/>
      </c>
    </row>
    <row r="100">
      <c r="A100" s="20" t="n"/>
      <c r="B100" s="21" t="n"/>
      <c r="C100" s="22" t="n"/>
      <c r="D100" s="23">
        <f>IF(C100="","",IFERROR(VLOOKUP(C100,'Configurações'!$A$11:$B$30,2,FALSE),"Conta inválida"))</f>
        <v/>
      </c>
      <c r="E100" s="22" t="n"/>
      <c r="F100" s="20" t="n"/>
      <c r="G100" s="22" t="n"/>
      <c r="H100" s="41" t="n"/>
      <c r="I100" s="23">
        <f>IF(B100="","",IF(NOT(ISNUMBER(B100)),"Data inválida",IF(OR('Configurações'!$B$2="",'Configurações'!$B$3=""),"",IF(AND(B100&gt;='Configurações'!$B$2,B100&lt;='Configurações'!$B$3),"Sim","Não"))))</f>
        <v/>
      </c>
      <c r="J100" s="42">
        <f>IF(K100="OK",IF(D100="Entrada",H100,IF(D100="Saída",-H100,"")),"")</f>
        <v/>
      </c>
      <c r="K100" s="23">
        <f>IF(COUNTA(A100:C100,E100:H100)=0,"",IF(OR(A100="",B100="",C100="",E100="",G100="",H100=""),"Preenchimento incompleto",IF(COUNTIF($A$6:$A$155,A100)&gt;1,"ID duplicado",IF(D100="Conta inválida","Conta inválida",IF(AND(G100&lt;&gt;"Confirmado",G100&lt;&gt;"A conferir",G100&lt;&gt;"Excluído"),"Situação inválida",IF(I100="Data inválida","Data inválida",IF(I100="","Período não definido",IF(OR(NOT(ISNUMBER(H100)),H100&lt;=0),"Valor inválido",IF(I100="Não","Fora do período",IF(G100="A conferir","A conferir",IF(G100="Excluído","Excluído","OK")))))))))))</f>
        <v/>
      </c>
    </row>
    <row r="101">
      <c r="A101" s="20" t="n"/>
      <c r="B101" s="21" t="n"/>
      <c r="C101" s="22" t="n"/>
      <c r="D101" s="23">
        <f>IF(C101="","",IFERROR(VLOOKUP(C101,'Configurações'!$A$11:$B$30,2,FALSE),"Conta inválida"))</f>
        <v/>
      </c>
      <c r="E101" s="22" t="n"/>
      <c r="F101" s="20" t="n"/>
      <c r="G101" s="22" t="n"/>
      <c r="H101" s="41" t="n"/>
      <c r="I101" s="23">
        <f>IF(B101="","",IF(NOT(ISNUMBER(B101)),"Data inválida",IF(OR('Configurações'!$B$2="",'Configurações'!$B$3=""),"",IF(AND(B101&gt;='Configurações'!$B$2,B101&lt;='Configurações'!$B$3),"Sim","Não"))))</f>
        <v/>
      </c>
      <c r="J101" s="42">
        <f>IF(K101="OK",IF(D101="Entrada",H101,IF(D101="Saída",-H101,"")),"")</f>
        <v/>
      </c>
      <c r="K101" s="23">
        <f>IF(COUNTA(A101:C101,E101:H101)=0,"",IF(OR(A101="",B101="",C101="",E101="",G101="",H101=""),"Preenchimento incompleto",IF(COUNTIF($A$6:$A$155,A101)&gt;1,"ID duplicado",IF(D101="Conta inválida","Conta inválida",IF(AND(G101&lt;&gt;"Confirmado",G101&lt;&gt;"A conferir",G101&lt;&gt;"Excluído"),"Situação inválida",IF(I101="Data inválida","Data inválida",IF(I101="","Período não definido",IF(OR(NOT(ISNUMBER(H101)),H101&lt;=0),"Valor inválido",IF(I101="Não","Fora do período",IF(G101="A conferir","A conferir",IF(G101="Excluído","Excluído","OK")))))))))))</f>
        <v/>
      </c>
    </row>
    <row r="102">
      <c r="A102" s="20" t="n"/>
      <c r="B102" s="21" t="n"/>
      <c r="C102" s="22" t="n"/>
      <c r="D102" s="23">
        <f>IF(C102="","",IFERROR(VLOOKUP(C102,'Configurações'!$A$11:$B$30,2,FALSE),"Conta inválida"))</f>
        <v/>
      </c>
      <c r="E102" s="22" t="n"/>
      <c r="F102" s="20" t="n"/>
      <c r="G102" s="22" t="n"/>
      <c r="H102" s="41" t="n"/>
      <c r="I102" s="23">
        <f>IF(B102="","",IF(NOT(ISNUMBER(B102)),"Data inválida",IF(OR('Configurações'!$B$2="",'Configurações'!$B$3=""),"",IF(AND(B102&gt;='Configurações'!$B$2,B102&lt;='Configurações'!$B$3),"Sim","Não"))))</f>
        <v/>
      </c>
      <c r="J102" s="42">
        <f>IF(K102="OK",IF(D102="Entrada",H102,IF(D102="Saída",-H102,"")),"")</f>
        <v/>
      </c>
      <c r="K102" s="23">
        <f>IF(COUNTA(A102:C102,E102:H102)=0,"",IF(OR(A102="",B102="",C102="",E102="",G102="",H102=""),"Preenchimento incompleto",IF(COUNTIF($A$6:$A$155,A102)&gt;1,"ID duplicado",IF(D102="Conta inválida","Conta inválida",IF(AND(G102&lt;&gt;"Confirmado",G102&lt;&gt;"A conferir",G102&lt;&gt;"Excluído"),"Situação inválida",IF(I102="Data inválida","Data inválida",IF(I102="","Período não definido",IF(OR(NOT(ISNUMBER(H102)),H102&lt;=0),"Valor inválido",IF(I102="Não","Fora do período",IF(G102="A conferir","A conferir",IF(G102="Excluído","Excluído","OK")))))))))))</f>
        <v/>
      </c>
    </row>
    <row r="103">
      <c r="A103" s="20" t="n"/>
      <c r="B103" s="21" t="n"/>
      <c r="C103" s="22" t="n"/>
      <c r="D103" s="23">
        <f>IF(C103="","",IFERROR(VLOOKUP(C103,'Configurações'!$A$11:$B$30,2,FALSE),"Conta inválida"))</f>
        <v/>
      </c>
      <c r="E103" s="22" t="n"/>
      <c r="F103" s="20" t="n"/>
      <c r="G103" s="22" t="n"/>
      <c r="H103" s="41" t="n"/>
      <c r="I103" s="23">
        <f>IF(B103="","",IF(NOT(ISNUMBER(B103)),"Data inválida",IF(OR('Configurações'!$B$2="",'Configurações'!$B$3=""),"",IF(AND(B103&gt;='Configurações'!$B$2,B103&lt;='Configurações'!$B$3),"Sim","Não"))))</f>
        <v/>
      </c>
      <c r="J103" s="42">
        <f>IF(K103="OK",IF(D103="Entrada",H103,IF(D103="Saída",-H103,"")),"")</f>
        <v/>
      </c>
      <c r="K103" s="23">
        <f>IF(COUNTA(A103:C103,E103:H103)=0,"",IF(OR(A103="",B103="",C103="",E103="",G103="",H103=""),"Preenchimento incompleto",IF(COUNTIF($A$6:$A$155,A103)&gt;1,"ID duplicado",IF(D103="Conta inválida","Conta inválida",IF(AND(G103&lt;&gt;"Confirmado",G103&lt;&gt;"A conferir",G103&lt;&gt;"Excluído"),"Situação inválida",IF(I103="Data inválida","Data inválida",IF(I103="","Período não definido",IF(OR(NOT(ISNUMBER(H103)),H103&lt;=0),"Valor inválido",IF(I103="Não","Fora do período",IF(G103="A conferir","A conferir",IF(G103="Excluído","Excluído","OK")))))))))))</f>
        <v/>
      </c>
    </row>
    <row r="104">
      <c r="A104" s="20" t="n"/>
      <c r="B104" s="21" t="n"/>
      <c r="C104" s="22" t="n"/>
      <c r="D104" s="23">
        <f>IF(C104="","",IFERROR(VLOOKUP(C104,'Configurações'!$A$11:$B$30,2,FALSE),"Conta inválida"))</f>
        <v/>
      </c>
      <c r="E104" s="22" t="n"/>
      <c r="F104" s="20" t="n"/>
      <c r="G104" s="22" t="n"/>
      <c r="H104" s="41" t="n"/>
      <c r="I104" s="23">
        <f>IF(B104="","",IF(NOT(ISNUMBER(B104)),"Data inválida",IF(OR('Configurações'!$B$2="",'Configurações'!$B$3=""),"",IF(AND(B104&gt;='Configurações'!$B$2,B104&lt;='Configurações'!$B$3),"Sim","Não"))))</f>
        <v/>
      </c>
      <c r="J104" s="42">
        <f>IF(K104="OK",IF(D104="Entrada",H104,IF(D104="Saída",-H104,"")),"")</f>
        <v/>
      </c>
      <c r="K104" s="23">
        <f>IF(COUNTA(A104:C104,E104:H104)=0,"",IF(OR(A104="",B104="",C104="",E104="",G104="",H104=""),"Preenchimento incompleto",IF(COUNTIF($A$6:$A$155,A104)&gt;1,"ID duplicado",IF(D104="Conta inválida","Conta inválida",IF(AND(G104&lt;&gt;"Confirmado",G104&lt;&gt;"A conferir",G104&lt;&gt;"Excluído"),"Situação inválida",IF(I104="Data inválida","Data inválida",IF(I104="","Período não definido",IF(OR(NOT(ISNUMBER(H104)),H104&lt;=0),"Valor inválido",IF(I104="Não","Fora do período",IF(G104="A conferir","A conferir",IF(G104="Excluído","Excluído","OK")))))))))))</f>
        <v/>
      </c>
    </row>
    <row r="105">
      <c r="A105" s="20" t="n"/>
      <c r="B105" s="21" t="n"/>
      <c r="C105" s="22" t="n"/>
      <c r="D105" s="23">
        <f>IF(C105="","",IFERROR(VLOOKUP(C105,'Configurações'!$A$11:$B$30,2,FALSE),"Conta inválida"))</f>
        <v/>
      </c>
      <c r="E105" s="22" t="n"/>
      <c r="F105" s="20" t="n"/>
      <c r="G105" s="22" t="n"/>
      <c r="H105" s="41" t="n"/>
      <c r="I105" s="23">
        <f>IF(B105="","",IF(NOT(ISNUMBER(B105)),"Data inválida",IF(OR('Configurações'!$B$2="",'Configurações'!$B$3=""),"",IF(AND(B105&gt;='Configurações'!$B$2,B105&lt;='Configurações'!$B$3),"Sim","Não"))))</f>
        <v/>
      </c>
      <c r="J105" s="42">
        <f>IF(K105="OK",IF(D105="Entrada",H105,IF(D105="Saída",-H105,"")),"")</f>
        <v/>
      </c>
      <c r="K105" s="23">
        <f>IF(COUNTA(A105:C105,E105:H105)=0,"",IF(OR(A105="",B105="",C105="",E105="",G105="",H105=""),"Preenchimento incompleto",IF(COUNTIF($A$6:$A$155,A105)&gt;1,"ID duplicado",IF(D105="Conta inválida","Conta inválida",IF(AND(G105&lt;&gt;"Confirmado",G105&lt;&gt;"A conferir",G105&lt;&gt;"Excluído"),"Situação inválida",IF(I105="Data inválida","Data inválida",IF(I105="","Período não definido",IF(OR(NOT(ISNUMBER(H105)),H105&lt;=0),"Valor inválido",IF(I105="Não","Fora do período",IF(G105="A conferir","A conferir",IF(G105="Excluído","Excluído","OK")))))))))))</f>
        <v/>
      </c>
    </row>
    <row r="106">
      <c r="A106" s="20" t="n"/>
      <c r="B106" s="21" t="n"/>
      <c r="C106" s="22" t="n"/>
      <c r="D106" s="23">
        <f>IF(C106="","",IFERROR(VLOOKUP(C106,'Configurações'!$A$11:$B$30,2,FALSE),"Conta inválida"))</f>
        <v/>
      </c>
      <c r="E106" s="22" t="n"/>
      <c r="F106" s="20" t="n"/>
      <c r="G106" s="22" t="n"/>
      <c r="H106" s="41" t="n"/>
      <c r="I106" s="23">
        <f>IF(B106="","",IF(NOT(ISNUMBER(B106)),"Data inválida",IF(OR('Configurações'!$B$2="",'Configurações'!$B$3=""),"",IF(AND(B106&gt;='Configurações'!$B$2,B106&lt;='Configurações'!$B$3),"Sim","Não"))))</f>
        <v/>
      </c>
      <c r="J106" s="42">
        <f>IF(K106="OK",IF(D106="Entrada",H106,IF(D106="Saída",-H106,"")),"")</f>
        <v/>
      </c>
      <c r="K106" s="23">
        <f>IF(COUNTA(A106:C106,E106:H106)=0,"",IF(OR(A106="",B106="",C106="",E106="",G106="",H106=""),"Preenchimento incompleto",IF(COUNTIF($A$6:$A$155,A106)&gt;1,"ID duplicado",IF(D106="Conta inválida","Conta inválida",IF(AND(G106&lt;&gt;"Confirmado",G106&lt;&gt;"A conferir",G106&lt;&gt;"Excluído"),"Situação inválida",IF(I106="Data inválida","Data inválida",IF(I106="","Período não definido",IF(OR(NOT(ISNUMBER(H106)),H106&lt;=0),"Valor inválido",IF(I106="Não","Fora do período",IF(G106="A conferir","A conferir",IF(G106="Excluído","Excluído","OK")))))))))))</f>
        <v/>
      </c>
    </row>
    <row r="107">
      <c r="A107" s="20" t="n"/>
      <c r="B107" s="21" t="n"/>
      <c r="C107" s="22" t="n"/>
      <c r="D107" s="23">
        <f>IF(C107="","",IFERROR(VLOOKUP(C107,'Configurações'!$A$11:$B$30,2,FALSE),"Conta inválida"))</f>
        <v/>
      </c>
      <c r="E107" s="22" t="n"/>
      <c r="F107" s="20" t="n"/>
      <c r="G107" s="22" t="n"/>
      <c r="H107" s="41" t="n"/>
      <c r="I107" s="23">
        <f>IF(B107="","",IF(NOT(ISNUMBER(B107)),"Data inválida",IF(OR('Configurações'!$B$2="",'Configurações'!$B$3=""),"",IF(AND(B107&gt;='Configurações'!$B$2,B107&lt;='Configurações'!$B$3),"Sim","Não"))))</f>
        <v/>
      </c>
      <c r="J107" s="42">
        <f>IF(K107="OK",IF(D107="Entrada",H107,IF(D107="Saída",-H107,"")),"")</f>
        <v/>
      </c>
      <c r="K107" s="23">
        <f>IF(COUNTA(A107:C107,E107:H107)=0,"",IF(OR(A107="",B107="",C107="",E107="",G107="",H107=""),"Preenchimento incompleto",IF(COUNTIF($A$6:$A$155,A107)&gt;1,"ID duplicado",IF(D107="Conta inválida","Conta inválida",IF(AND(G107&lt;&gt;"Confirmado",G107&lt;&gt;"A conferir",G107&lt;&gt;"Excluído"),"Situação inválida",IF(I107="Data inválida","Data inválida",IF(I107="","Período não definido",IF(OR(NOT(ISNUMBER(H107)),H107&lt;=0),"Valor inválido",IF(I107="Não","Fora do período",IF(G107="A conferir","A conferir",IF(G107="Excluído","Excluído","OK")))))))))))</f>
        <v/>
      </c>
    </row>
    <row r="108">
      <c r="A108" s="20" t="n"/>
      <c r="B108" s="21" t="n"/>
      <c r="C108" s="22" t="n"/>
      <c r="D108" s="23">
        <f>IF(C108="","",IFERROR(VLOOKUP(C108,'Configurações'!$A$11:$B$30,2,FALSE),"Conta inválida"))</f>
        <v/>
      </c>
      <c r="E108" s="22" t="n"/>
      <c r="F108" s="20" t="n"/>
      <c r="G108" s="22" t="n"/>
      <c r="H108" s="41" t="n"/>
      <c r="I108" s="23">
        <f>IF(B108="","",IF(NOT(ISNUMBER(B108)),"Data inválida",IF(OR('Configurações'!$B$2="",'Configurações'!$B$3=""),"",IF(AND(B108&gt;='Configurações'!$B$2,B108&lt;='Configurações'!$B$3),"Sim","Não"))))</f>
        <v/>
      </c>
      <c r="J108" s="42">
        <f>IF(K108="OK",IF(D108="Entrada",H108,IF(D108="Saída",-H108,"")),"")</f>
        <v/>
      </c>
      <c r="K108" s="23">
        <f>IF(COUNTA(A108:C108,E108:H108)=0,"",IF(OR(A108="",B108="",C108="",E108="",G108="",H108=""),"Preenchimento incompleto",IF(COUNTIF($A$6:$A$155,A108)&gt;1,"ID duplicado",IF(D108="Conta inválida","Conta inválida",IF(AND(G108&lt;&gt;"Confirmado",G108&lt;&gt;"A conferir",G108&lt;&gt;"Excluído"),"Situação inválida",IF(I108="Data inválida","Data inválida",IF(I108="","Período não definido",IF(OR(NOT(ISNUMBER(H108)),H108&lt;=0),"Valor inválido",IF(I108="Não","Fora do período",IF(G108="A conferir","A conferir",IF(G108="Excluído","Excluído","OK")))))))))))</f>
        <v/>
      </c>
    </row>
    <row r="109">
      <c r="A109" s="20" t="n"/>
      <c r="B109" s="21" t="n"/>
      <c r="C109" s="22" t="n"/>
      <c r="D109" s="23">
        <f>IF(C109="","",IFERROR(VLOOKUP(C109,'Configurações'!$A$11:$B$30,2,FALSE),"Conta inválida"))</f>
        <v/>
      </c>
      <c r="E109" s="22" t="n"/>
      <c r="F109" s="20" t="n"/>
      <c r="G109" s="22" t="n"/>
      <c r="H109" s="41" t="n"/>
      <c r="I109" s="23">
        <f>IF(B109="","",IF(NOT(ISNUMBER(B109)),"Data inválida",IF(OR('Configurações'!$B$2="",'Configurações'!$B$3=""),"",IF(AND(B109&gt;='Configurações'!$B$2,B109&lt;='Configurações'!$B$3),"Sim","Não"))))</f>
        <v/>
      </c>
      <c r="J109" s="42">
        <f>IF(K109="OK",IF(D109="Entrada",H109,IF(D109="Saída",-H109,"")),"")</f>
        <v/>
      </c>
      <c r="K109" s="23">
        <f>IF(COUNTA(A109:C109,E109:H109)=0,"",IF(OR(A109="",B109="",C109="",E109="",G109="",H109=""),"Preenchimento incompleto",IF(COUNTIF($A$6:$A$155,A109)&gt;1,"ID duplicado",IF(D109="Conta inválida","Conta inválida",IF(AND(G109&lt;&gt;"Confirmado",G109&lt;&gt;"A conferir",G109&lt;&gt;"Excluído"),"Situação inválida",IF(I109="Data inválida","Data inválida",IF(I109="","Período não definido",IF(OR(NOT(ISNUMBER(H109)),H109&lt;=0),"Valor inválido",IF(I109="Não","Fora do período",IF(G109="A conferir","A conferir",IF(G109="Excluído","Excluído","OK")))))))))))</f>
        <v/>
      </c>
    </row>
    <row r="110">
      <c r="A110" s="20" t="n"/>
      <c r="B110" s="21" t="n"/>
      <c r="C110" s="22" t="n"/>
      <c r="D110" s="23">
        <f>IF(C110="","",IFERROR(VLOOKUP(C110,'Configurações'!$A$11:$B$30,2,FALSE),"Conta inválida"))</f>
        <v/>
      </c>
      <c r="E110" s="22" t="n"/>
      <c r="F110" s="20" t="n"/>
      <c r="G110" s="22" t="n"/>
      <c r="H110" s="41" t="n"/>
      <c r="I110" s="23">
        <f>IF(B110="","",IF(NOT(ISNUMBER(B110)),"Data inválida",IF(OR('Configurações'!$B$2="",'Configurações'!$B$3=""),"",IF(AND(B110&gt;='Configurações'!$B$2,B110&lt;='Configurações'!$B$3),"Sim","Não"))))</f>
        <v/>
      </c>
      <c r="J110" s="42">
        <f>IF(K110="OK",IF(D110="Entrada",H110,IF(D110="Saída",-H110,"")),"")</f>
        <v/>
      </c>
      <c r="K110" s="23">
        <f>IF(COUNTA(A110:C110,E110:H110)=0,"",IF(OR(A110="",B110="",C110="",E110="",G110="",H110=""),"Preenchimento incompleto",IF(COUNTIF($A$6:$A$155,A110)&gt;1,"ID duplicado",IF(D110="Conta inválida","Conta inválida",IF(AND(G110&lt;&gt;"Confirmado",G110&lt;&gt;"A conferir",G110&lt;&gt;"Excluído"),"Situação inválida",IF(I110="Data inválida","Data inválida",IF(I110="","Período não definido",IF(OR(NOT(ISNUMBER(H110)),H110&lt;=0),"Valor inválido",IF(I110="Não","Fora do período",IF(G110="A conferir","A conferir",IF(G110="Excluído","Excluído","OK")))))))))))</f>
        <v/>
      </c>
    </row>
    <row r="111">
      <c r="A111" s="20" t="n"/>
      <c r="B111" s="21" t="n"/>
      <c r="C111" s="22" t="n"/>
      <c r="D111" s="23">
        <f>IF(C111="","",IFERROR(VLOOKUP(C111,'Configurações'!$A$11:$B$30,2,FALSE),"Conta inválida"))</f>
        <v/>
      </c>
      <c r="E111" s="22" t="n"/>
      <c r="F111" s="20" t="n"/>
      <c r="G111" s="22" t="n"/>
      <c r="H111" s="41" t="n"/>
      <c r="I111" s="23">
        <f>IF(B111="","",IF(NOT(ISNUMBER(B111)),"Data inválida",IF(OR('Configurações'!$B$2="",'Configurações'!$B$3=""),"",IF(AND(B111&gt;='Configurações'!$B$2,B111&lt;='Configurações'!$B$3),"Sim","Não"))))</f>
        <v/>
      </c>
      <c r="J111" s="42">
        <f>IF(K111="OK",IF(D111="Entrada",H111,IF(D111="Saída",-H111,"")),"")</f>
        <v/>
      </c>
      <c r="K111" s="23">
        <f>IF(COUNTA(A111:C111,E111:H111)=0,"",IF(OR(A111="",B111="",C111="",E111="",G111="",H111=""),"Preenchimento incompleto",IF(COUNTIF($A$6:$A$155,A111)&gt;1,"ID duplicado",IF(D111="Conta inválida","Conta inválida",IF(AND(G111&lt;&gt;"Confirmado",G111&lt;&gt;"A conferir",G111&lt;&gt;"Excluído"),"Situação inválida",IF(I111="Data inválida","Data inválida",IF(I111="","Período não definido",IF(OR(NOT(ISNUMBER(H111)),H111&lt;=0),"Valor inválido",IF(I111="Não","Fora do período",IF(G111="A conferir","A conferir",IF(G111="Excluído","Excluído","OK")))))))))))</f>
        <v/>
      </c>
    </row>
    <row r="112">
      <c r="A112" s="20" t="n"/>
      <c r="B112" s="21" t="n"/>
      <c r="C112" s="22" t="n"/>
      <c r="D112" s="23">
        <f>IF(C112="","",IFERROR(VLOOKUP(C112,'Configurações'!$A$11:$B$30,2,FALSE),"Conta inválida"))</f>
        <v/>
      </c>
      <c r="E112" s="22" t="n"/>
      <c r="F112" s="20" t="n"/>
      <c r="G112" s="22" t="n"/>
      <c r="H112" s="41" t="n"/>
      <c r="I112" s="23">
        <f>IF(B112="","",IF(NOT(ISNUMBER(B112)),"Data inválida",IF(OR('Configurações'!$B$2="",'Configurações'!$B$3=""),"",IF(AND(B112&gt;='Configurações'!$B$2,B112&lt;='Configurações'!$B$3),"Sim","Não"))))</f>
        <v/>
      </c>
      <c r="J112" s="42">
        <f>IF(K112="OK",IF(D112="Entrada",H112,IF(D112="Saída",-H112,"")),"")</f>
        <v/>
      </c>
      <c r="K112" s="23">
        <f>IF(COUNTA(A112:C112,E112:H112)=0,"",IF(OR(A112="",B112="",C112="",E112="",G112="",H112=""),"Preenchimento incompleto",IF(COUNTIF($A$6:$A$155,A112)&gt;1,"ID duplicado",IF(D112="Conta inválida","Conta inválida",IF(AND(G112&lt;&gt;"Confirmado",G112&lt;&gt;"A conferir",G112&lt;&gt;"Excluído"),"Situação inválida",IF(I112="Data inválida","Data inválida",IF(I112="","Período não definido",IF(OR(NOT(ISNUMBER(H112)),H112&lt;=0),"Valor inválido",IF(I112="Não","Fora do período",IF(G112="A conferir","A conferir",IF(G112="Excluído","Excluído","OK")))))))))))</f>
        <v/>
      </c>
    </row>
    <row r="113">
      <c r="A113" s="20" t="n"/>
      <c r="B113" s="21" t="n"/>
      <c r="C113" s="22" t="n"/>
      <c r="D113" s="23">
        <f>IF(C113="","",IFERROR(VLOOKUP(C113,'Configurações'!$A$11:$B$30,2,FALSE),"Conta inválida"))</f>
        <v/>
      </c>
      <c r="E113" s="22" t="n"/>
      <c r="F113" s="20" t="n"/>
      <c r="G113" s="22" t="n"/>
      <c r="H113" s="41" t="n"/>
      <c r="I113" s="23">
        <f>IF(B113="","",IF(NOT(ISNUMBER(B113)),"Data inválida",IF(OR('Configurações'!$B$2="",'Configurações'!$B$3=""),"",IF(AND(B113&gt;='Configurações'!$B$2,B113&lt;='Configurações'!$B$3),"Sim","Não"))))</f>
        <v/>
      </c>
      <c r="J113" s="42">
        <f>IF(K113="OK",IF(D113="Entrada",H113,IF(D113="Saída",-H113,"")),"")</f>
        <v/>
      </c>
      <c r="K113" s="23">
        <f>IF(COUNTA(A113:C113,E113:H113)=0,"",IF(OR(A113="",B113="",C113="",E113="",G113="",H113=""),"Preenchimento incompleto",IF(COUNTIF($A$6:$A$155,A113)&gt;1,"ID duplicado",IF(D113="Conta inválida","Conta inválida",IF(AND(G113&lt;&gt;"Confirmado",G113&lt;&gt;"A conferir",G113&lt;&gt;"Excluído"),"Situação inválida",IF(I113="Data inválida","Data inválida",IF(I113="","Período não definido",IF(OR(NOT(ISNUMBER(H113)),H113&lt;=0),"Valor inválido",IF(I113="Não","Fora do período",IF(G113="A conferir","A conferir",IF(G113="Excluído","Excluído","OK")))))))))))</f>
        <v/>
      </c>
    </row>
    <row r="114">
      <c r="A114" s="20" t="n"/>
      <c r="B114" s="21" t="n"/>
      <c r="C114" s="22" t="n"/>
      <c r="D114" s="23">
        <f>IF(C114="","",IFERROR(VLOOKUP(C114,'Configurações'!$A$11:$B$30,2,FALSE),"Conta inválida"))</f>
        <v/>
      </c>
      <c r="E114" s="22" t="n"/>
      <c r="F114" s="20" t="n"/>
      <c r="G114" s="22" t="n"/>
      <c r="H114" s="41" t="n"/>
      <c r="I114" s="23">
        <f>IF(B114="","",IF(NOT(ISNUMBER(B114)),"Data inválida",IF(OR('Configurações'!$B$2="",'Configurações'!$B$3=""),"",IF(AND(B114&gt;='Configurações'!$B$2,B114&lt;='Configurações'!$B$3),"Sim","Não"))))</f>
        <v/>
      </c>
      <c r="J114" s="42">
        <f>IF(K114="OK",IF(D114="Entrada",H114,IF(D114="Saída",-H114,"")),"")</f>
        <v/>
      </c>
      <c r="K114" s="23">
        <f>IF(COUNTA(A114:C114,E114:H114)=0,"",IF(OR(A114="",B114="",C114="",E114="",G114="",H114=""),"Preenchimento incompleto",IF(COUNTIF($A$6:$A$155,A114)&gt;1,"ID duplicado",IF(D114="Conta inválida","Conta inválida",IF(AND(G114&lt;&gt;"Confirmado",G114&lt;&gt;"A conferir",G114&lt;&gt;"Excluído"),"Situação inválida",IF(I114="Data inválida","Data inválida",IF(I114="","Período não definido",IF(OR(NOT(ISNUMBER(H114)),H114&lt;=0),"Valor inválido",IF(I114="Não","Fora do período",IF(G114="A conferir","A conferir",IF(G114="Excluído","Excluído","OK")))))))))))</f>
        <v/>
      </c>
    </row>
    <row r="115">
      <c r="A115" s="20" t="n"/>
      <c r="B115" s="21" t="n"/>
      <c r="C115" s="22" t="n"/>
      <c r="D115" s="23">
        <f>IF(C115="","",IFERROR(VLOOKUP(C115,'Configurações'!$A$11:$B$30,2,FALSE),"Conta inválida"))</f>
        <v/>
      </c>
      <c r="E115" s="22" t="n"/>
      <c r="F115" s="20" t="n"/>
      <c r="G115" s="22" t="n"/>
      <c r="H115" s="41" t="n"/>
      <c r="I115" s="23">
        <f>IF(B115="","",IF(NOT(ISNUMBER(B115)),"Data inválida",IF(OR('Configurações'!$B$2="",'Configurações'!$B$3=""),"",IF(AND(B115&gt;='Configurações'!$B$2,B115&lt;='Configurações'!$B$3),"Sim","Não"))))</f>
        <v/>
      </c>
      <c r="J115" s="42">
        <f>IF(K115="OK",IF(D115="Entrada",H115,IF(D115="Saída",-H115,"")),"")</f>
        <v/>
      </c>
      <c r="K115" s="23">
        <f>IF(COUNTA(A115:C115,E115:H115)=0,"",IF(OR(A115="",B115="",C115="",E115="",G115="",H115=""),"Preenchimento incompleto",IF(COUNTIF($A$6:$A$155,A115)&gt;1,"ID duplicado",IF(D115="Conta inválida","Conta inválida",IF(AND(G115&lt;&gt;"Confirmado",G115&lt;&gt;"A conferir",G115&lt;&gt;"Excluído"),"Situação inválida",IF(I115="Data inválida","Data inválida",IF(I115="","Período não definido",IF(OR(NOT(ISNUMBER(H115)),H115&lt;=0),"Valor inválido",IF(I115="Não","Fora do período",IF(G115="A conferir","A conferir",IF(G115="Excluído","Excluído","OK")))))))))))</f>
        <v/>
      </c>
    </row>
    <row r="116">
      <c r="A116" s="20" t="n"/>
      <c r="B116" s="21" t="n"/>
      <c r="C116" s="22" t="n"/>
      <c r="D116" s="23">
        <f>IF(C116="","",IFERROR(VLOOKUP(C116,'Configurações'!$A$11:$B$30,2,FALSE),"Conta inválida"))</f>
        <v/>
      </c>
      <c r="E116" s="22" t="n"/>
      <c r="F116" s="20" t="n"/>
      <c r="G116" s="22" t="n"/>
      <c r="H116" s="41" t="n"/>
      <c r="I116" s="23">
        <f>IF(B116="","",IF(NOT(ISNUMBER(B116)),"Data inválida",IF(OR('Configurações'!$B$2="",'Configurações'!$B$3=""),"",IF(AND(B116&gt;='Configurações'!$B$2,B116&lt;='Configurações'!$B$3),"Sim","Não"))))</f>
        <v/>
      </c>
      <c r="J116" s="42">
        <f>IF(K116="OK",IF(D116="Entrada",H116,IF(D116="Saída",-H116,"")),"")</f>
        <v/>
      </c>
      <c r="K116" s="23">
        <f>IF(COUNTA(A116:C116,E116:H116)=0,"",IF(OR(A116="",B116="",C116="",E116="",G116="",H116=""),"Preenchimento incompleto",IF(COUNTIF($A$6:$A$155,A116)&gt;1,"ID duplicado",IF(D116="Conta inválida","Conta inválida",IF(AND(G116&lt;&gt;"Confirmado",G116&lt;&gt;"A conferir",G116&lt;&gt;"Excluído"),"Situação inválida",IF(I116="Data inválida","Data inválida",IF(I116="","Período não definido",IF(OR(NOT(ISNUMBER(H116)),H116&lt;=0),"Valor inválido",IF(I116="Não","Fora do período",IF(G116="A conferir","A conferir",IF(G116="Excluído","Excluído","OK")))))))))))</f>
        <v/>
      </c>
    </row>
    <row r="117">
      <c r="A117" s="20" t="n"/>
      <c r="B117" s="21" t="n"/>
      <c r="C117" s="22" t="n"/>
      <c r="D117" s="23">
        <f>IF(C117="","",IFERROR(VLOOKUP(C117,'Configurações'!$A$11:$B$30,2,FALSE),"Conta inválida"))</f>
        <v/>
      </c>
      <c r="E117" s="22" t="n"/>
      <c r="F117" s="20" t="n"/>
      <c r="G117" s="22" t="n"/>
      <c r="H117" s="41" t="n"/>
      <c r="I117" s="23">
        <f>IF(B117="","",IF(NOT(ISNUMBER(B117)),"Data inválida",IF(OR('Configurações'!$B$2="",'Configurações'!$B$3=""),"",IF(AND(B117&gt;='Configurações'!$B$2,B117&lt;='Configurações'!$B$3),"Sim","Não"))))</f>
        <v/>
      </c>
      <c r="J117" s="42">
        <f>IF(K117="OK",IF(D117="Entrada",H117,IF(D117="Saída",-H117,"")),"")</f>
        <v/>
      </c>
      <c r="K117" s="23">
        <f>IF(COUNTA(A117:C117,E117:H117)=0,"",IF(OR(A117="",B117="",C117="",E117="",G117="",H117=""),"Preenchimento incompleto",IF(COUNTIF($A$6:$A$155,A117)&gt;1,"ID duplicado",IF(D117="Conta inválida","Conta inválida",IF(AND(G117&lt;&gt;"Confirmado",G117&lt;&gt;"A conferir",G117&lt;&gt;"Excluído"),"Situação inválida",IF(I117="Data inválida","Data inválida",IF(I117="","Período não definido",IF(OR(NOT(ISNUMBER(H117)),H117&lt;=0),"Valor inválido",IF(I117="Não","Fora do período",IF(G117="A conferir","A conferir",IF(G117="Excluído","Excluído","OK")))))))))))</f>
        <v/>
      </c>
    </row>
    <row r="118">
      <c r="A118" s="20" t="n"/>
      <c r="B118" s="21" t="n"/>
      <c r="C118" s="22" t="n"/>
      <c r="D118" s="23">
        <f>IF(C118="","",IFERROR(VLOOKUP(C118,'Configurações'!$A$11:$B$30,2,FALSE),"Conta inválida"))</f>
        <v/>
      </c>
      <c r="E118" s="22" t="n"/>
      <c r="F118" s="20" t="n"/>
      <c r="G118" s="22" t="n"/>
      <c r="H118" s="41" t="n"/>
      <c r="I118" s="23">
        <f>IF(B118="","",IF(NOT(ISNUMBER(B118)),"Data inválida",IF(OR('Configurações'!$B$2="",'Configurações'!$B$3=""),"",IF(AND(B118&gt;='Configurações'!$B$2,B118&lt;='Configurações'!$B$3),"Sim","Não"))))</f>
        <v/>
      </c>
      <c r="J118" s="42">
        <f>IF(K118="OK",IF(D118="Entrada",H118,IF(D118="Saída",-H118,"")),"")</f>
        <v/>
      </c>
      <c r="K118" s="23">
        <f>IF(COUNTA(A118:C118,E118:H118)=0,"",IF(OR(A118="",B118="",C118="",E118="",G118="",H118=""),"Preenchimento incompleto",IF(COUNTIF($A$6:$A$155,A118)&gt;1,"ID duplicado",IF(D118="Conta inválida","Conta inválida",IF(AND(G118&lt;&gt;"Confirmado",G118&lt;&gt;"A conferir",G118&lt;&gt;"Excluído"),"Situação inválida",IF(I118="Data inválida","Data inválida",IF(I118="","Período não definido",IF(OR(NOT(ISNUMBER(H118)),H118&lt;=0),"Valor inválido",IF(I118="Não","Fora do período",IF(G118="A conferir","A conferir",IF(G118="Excluído","Excluído","OK")))))))))))</f>
        <v/>
      </c>
    </row>
    <row r="119">
      <c r="A119" s="20" t="n"/>
      <c r="B119" s="21" t="n"/>
      <c r="C119" s="22" t="n"/>
      <c r="D119" s="23">
        <f>IF(C119="","",IFERROR(VLOOKUP(C119,'Configurações'!$A$11:$B$30,2,FALSE),"Conta inválida"))</f>
        <v/>
      </c>
      <c r="E119" s="22" t="n"/>
      <c r="F119" s="20" t="n"/>
      <c r="G119" s="22" t="n"/>
      <c r="H119" s="41" t="n"/>
      <c r="I119" s="23">
        <f>IF(B119="","",IF(NOT(ISNUMBER(B119)),"Data inválida",IF(OR('Configurações'!$B$2="",'Configurações'!$B$3=""),"",IF(AND(B119&gt;='Configurações'!$B$2,B119&lt;='Configurações'!$B$3),"Sim","Não"))))</f>
        <v/>
      </c>
      <c r="J119" s="42">
        <f>IF(K119="OK",IF(D119="Entrada",H119,IF(D119="Saída",-H119,"")),"")</f>
        <v/>
      </c>
      <c r="K119" s="23">
        <f>IF(COUNTA(A119:C119,E119:H119)=0,"",IF(OR(A119="",B119="",C119="",E119="",G119="",H119=""),"Preenchimento incompleto",IF(COUNTIF($A$6:$A$155,A119)&gt;1,"ID duplicado",IF(D119="Conta inválida","Conta inválida",IF(AND(G119&lt;&gt;"Confirmado",G119&lt;&gt;"A conferir",G119&lt;&gt;"Excluído"),"Situação inválida",IF(I119="Data inválida","Data inválida",IF(I119="","Período não definido",IF(OR(NOT(ISNUMBER(H119)),H119&lt;=0),"Valor inválido",IF(I119="Não","Fora do período",IF(G119="A conferir","A conferir",IF(G119="Excluído","Excluído","OK")))))))))))</f>
        <v/>
      </c>
    </row>
    <row r="120">
      <c r="A120" s="20" t="n"/>
      <c r="B120" s="21" t="n"/>
      <c r="C120" s="22" t="n"/>
      <c r="D120" s="23">
        <f>IF(C120="","",IFERROR(VLOOKUP(C120,'Configurações'!$A$11:$B$30,2,FALSE),"Conta inválida"))</f>
        <v/>
      </c>
      <c r="E120" s="22" t="n"/>
      <c r="F120" s="20" t="n"/>
      <c r="G120" s="22" t="n"/>
      <c r="H120" s="41" t="n"/>
      <c r="I120" s="23">
        <f>IF(B120="","",IF(NOT(ISNUMBER(B120)),"Data inválida",IF(OR('Configurações'!$B$2="",'Configurações'!$B$3=""),"",IF(AND(B120&gt;='Configurações'!$B$2,B120&lt;='Configurações'!$B$3),"Sim","Não"))))</f>
        <v/>
      </c>
      <c r="J120" s="42">
        <f>IF(K120="OK",IF(D120="Entrada",H120,IF(D120="Saída",-H120,"")),"")</f>
        <v/>
      </c>
      <c r="K120" s="23">
        <f>IF(COUNTA(A120:C120,E120:H120)=0,"",IF(OR(A120="",B120="",C120="",E120="",G120="",H120=""),"Preenchimento incompleto",IF(COUNTIF($A$6:$A$155,A120)&gt;1,"ID duplicado",IF(D120="Conta inválida","Conta inválida",IF(AND(G120&lt;&gt;"Confirmado",G120&lt;&gt;"A conferir",G120&lt;&gt;"Excluído"),"Situação inválida",IF(I120="Data inválida","Data inválida",IF(I120="","Período não definido",IF(OR(NOT(ISNUMBER(H120)),H120&lt;=0),"Valor inválido",IF(I120="Não","Fora do período",IF(G120="A conferir","A conferir",IF(G120="Excluído","Excluído","OK")))))))))))</f>
        <v/>
      </c>
    </row>
    <row r="121">
      <c r="A121" s="20" t="n"/>
      <c r="B121" s="21" t="n"/>
      <c r="C121" s="22" t="n"/>
      <c r="D121" s="23">
        <f>IF(C121="","",IFERROR(VLOOKUP(C121,'Configurações'!$A$11:$B$30,2,FALSE),"Conta inválida"))</f>
        <v/>
      </c>
      <c r="E121" s="22" t="n"/>
      <c r="F121" s="20" t="n"/>
      <c r="G121" s="22" t="n"/>
      <c r="H121" s="41" t="n"/>
      <c r="I121" s="23">
        <f>IF(B121="","",IF(NOT(ISNUMBER(B121)),"Data inválida",IF(OR('Configurações'!$B$2="",'Configurações'!$B$3=""),"",IF(AND(B121&gt;='Configurações'!$B$2,B121&lt;='Configurações'!$B$3),"Sim","Não"))))</f>
        <v/>
      </c>
      <c r="J121" s="42">
        <f>IF(K121="OK",IF(D121="Entrada",H121,IF(D121="Saída",-H121,"")),"")</f>
        <v/>
      </c>
      <c r="K121" s="23">
        <f>IF(COUNTA(A121:C121,E121:H121)=0,"",IF(OR(A121="",B121="",C121="",E121="",G121="",H121=""),"Preenchimento incompleto",IF(COUNTIF($A$6:$A$155,A121)&gt;1,"ID duplicado",IF(D121="Conta inválida","Conta inválida",IF(AND(G121&lt;&gt;"Confirmado",G121&lt;&gt;"A conferir",G121&lt;&gt;"Excluído"),"Situação inválida",IF(I121="Data inválida","Data inválida",IF(I121="","Período não definido",IF(OR(NOT(ISNUMBER(H121)),H121&lt;=0),"Valor inválido",IF(I121="Não","Fora do período",IF(G121="A conferir","A conferir",IF(G121="Excluído","Excluído","OK")))))))))))</f>
        <v/>
      </c>
    </row>
    <row r="122">
      <c r="A122" s="20" t="n"/>
      <c r="B122" s="21" t="n"/>
      <c r="C122" s="22" t="n"/>
      <c r="D122" s="23">
        <f>IF(C122="","",IFERROR(VLOOKUP(C122,'Configurações'!$A$11:$B$30,2,FALSE),"Conta inválida"))</f>
        <v/>
      </c>
      <c r="E122" s="22" t="n"/>
      <c r="F122" s="20" t="n"/>
      <c r="G122" s="22" t="n"/>
      <c r="H122" s="41" t="n"/>
      <c r="I122" s="23">
        <f>IF(B122="","",IF(NOT(ISNUMBER(B122)),"Data inválida",IF(OR('Configurações'!$B$2="",'Configurações'!$B$3=""),"",IF(AND(B122&gt;='Configurações'!$B$2,B122&lt;='Configurações'!$B$3),"Sim","Não"))))</f>
        <v/>
      </c>
      <c r="J122" s="42">
        <f>IF(K122="OK",IF(D122="Entrada",H122,IF(D122="Saída",-H122,"")),"")</f>
        <v/>
      </c>
      <c r="K122" s="23">
        <f>IF(COUNTA(A122:C122,E122:H122)=0,"",IF(OR(A122="",B122="",C122="",E122="",G122="",H122=""),"Preenchimento incompleto",IF(COUNTIF($A$6:$A$155,A122)&gt;1,"ID duplicado",IF(D122="Conta inválida","Conta inválida",IF(AND(G122&lt;&gt;"Confirmado",G122&lt;&gt;"A conferir",G122&lt;&gt;"Excluído"),"Situação inválida",IF(I122="Data inválida","Data inválida",IF(I122="","Período não definido",IF(OR(NOT(ISNUMBER(H122)),H122&lt;=0),"Valor inválido",IF(I122="Não","Fora do período",IF(G122="A conferir","A conferir",IF(G122="Excluído","Excluído","OK")))))))))))</f>
        <v/>
      </c>
    </row>
    <row r="123">
      <c r="A123" s="20" t="n"/>
      <c r="B123" s="21" t="n"/>
      <c r="C123" s="22" t="n"/>
      <c r="D123" s="23">
        <f>IF(C123="","",IFERROR(VLOOKUP(C123,'Configurações'!$A$11:$B$30,2,FALSE),"Conta inválida"))</f>
        <v/>
      </c>
      <c r="E123" s="22" t="n"/>
      <c r="F123" s="20" t="n"/>
      <c r="G123" s="22" t="n"/>
      <c r="H123" s="41" t="n"/>
      <c r="I123" s="23">
        <f>IF(B123="","",IF(NOT(ISNUMBER(B123)),"Data inválida",IF(OR('Configurações'!$B$2="",'Configurações'!$B$3=""),"",IF(AND(B123&gt;='Configurações'!$B$2,B123&lt;='Configurações'!$B$3),"Sim","Não"))))</f>
        <v/>
      </c>
      <c r="J123" s="42">
        <f>IF(K123="OK",IF(D123="Entrada",H123,IF(D123="Saída",-H123,"")),"")</f>
        <v/>
      </c>
      <c r="K123" s="23">
        <f>IF(COUNTA(A123:C123,E123:H123)=0,"",IF(OR(A123="",B123="",C123="",E123="",G123="",H123=""),"Preenchimento incompleto",IF(COUNTIF($A$6:$A$155,A123)&gt;1,"ID duplicado",IF(D123="Conta inválida","Conta inválida",IF(AND(G123&lt;&gt;"Confirmado",G123&lt;&gt;"A conferir",G123&lt;&gt;"Excluído"),"Situação inválida",IF(I123="Data inválida","Data inválida",IF(I123="","Período não definido",IF(OR(NOT(ISNUMBER(H123)),H123&lt;=0),"Valor inválido",IF(I123="Não","Fora do período",IF(G123="A conferir","A conferir",IF(G123="Excluído","Excluído","OK")))))))))))</f>
        <v/>
      </c>
    </row>
    <row r="124">
      <c r="A124" s="20" t="n"/>
      <c r="B124" s="21" t="n"/>
      <c r="C124" s="22" t="n"/>
      <c r="D124" s="23">
        <f>IF(C124="","",IFERROR(VLOOKUP(C124,'Configurações'!$A$11:$B$30,2,FALSE),"Conta inválida"))</f>
        <v/>
      </c>
      <c r="E124" s="22" t="n"/>
      <c r="F124" s="20" t="n"/>
      <c r="G124" s="22" t="n"/>
      <c r="H124" s="41" t="n"/>
      <c r="I124" s="23">
        <f>IF(B124="","",IF(NOT(ISNUMBER(B124)),"Data inválida",IF(OR('Configurações'!$B$2="",'Configurações'!$B$3=""),"",IF(AND(B124&gt;='Configurações'!$B$2,B124&lt;='Configurações'!$B$3),"Sim","Não"))))</f>
        <v/>
      </c>
      <c r="J124" s="42">
        <f>IF(K124="OK",IF(D124="Entrada",H124,IF(D124="Saída",-H124,"")),"")</f>
        <v/>
      </c>
      <c r="K124" s="23">
        <f>IF(COUNTA(A124:C124,E124:H124)=0,"",IF(OR(A124="",B124="",C124="",E124="",G124="",H124=""),"Preenchimento incompleto",IF(COUNTIF($A$6:$A$155,A124)&gt;1,"ID duplicado",IF(D124="Conta inválida","Conta inválida",IF(AND(G124&lt;&gt;"Confirmado",G124&lt;&gt;"A conferir",G124&lt;&gt;"Excluído"),"Situação inválida",IF(I124="Data inválida","Data inválida",IF(I124="","Período não definido",IF(OR(NOT(ISNUMBER(H124)),H124&lt;=0),"Valor inválido",IF(I124="Não","Fora do período",IF(G124="A conferir","A conferir",IF(G124="Excluído","Excluído","OK")))))))))))</f>
        <v/>
      </c>
    </row>
    <row r="125">
      <c r="A125" s="20" t="n"/>
      <c r="B125" s="21" t="n"/>
      <c r="C125" s="22" t="n"/>
      <c r="D125" s="23">
        <f>IF(C125="","",IFERROR(VLOOKUP(C125,'Configurações'!$A$11:$B$30,2,FALSE),"Conta inválida"))</f>
        <v/>
      </c>
      <c r="E125" s="22" t="n"/>
      <c r="F125" s="20" t="n"/>
      <c r="G125" s="22" t="n"/>
      <c r="H125" s="41" t="n"/>
      <c r="I125" s="23">
        <f>IF(B125="","",IF(NOT(ISNUMBER(B125)),"Data inválida",IF(OR('Configurações'!$B$2="",'Configurações'!$B$3=""),"",IF(AND(B125&gt;='Configurações'!$B$2,B125&lt;='Configurações'!$B$3),"Sim","Não"))))</f>
        <v/>
      </c>
      <c r="J125" s="42">
        <f>IF(K125="OK",IF(D125="Entrada",H125,IF(D125="Saída",-H125,"")),"")</f>
        <v/>
      </c>
      <c r="K125" s="23">
        <f>IF(COUNTA(A125:C125,E125:H125)=0,"",IF(OR(A125="",B125="",C125="",E125="",G125="",H125=""),"Preenchimento incompleto",IF(COUNTIF($A$6:$A$155,A125)&gt;1,"ID duplicado",IF(D125="Conta inválida","Conta inválida",IF(AND(G125&lt;&gt;"Confirmado",G125&lt;&gt;"A conferir",G125&lt;&gt;"Excluído"),"Situação inválida",IF(I125="Data inválida","Data inválida",IF(I125="","Período não definido",IF(OR(NOT(ISNUMBER(H125)),H125&lt;=0),"Valor inválido",IF(I125="Não","Fora do período",IF(G125="A conferir","A conferir",IF(G125="Excluído","Excluído","OK")))))))))))</f>
        <v/>
      </c>
    </row>
    <row r="126">
      <c r="A126" s="20" t="n"/>
      <c r="B126" s="21" t="n"/>
      <c r="C126" s="22" t="n"/>
      <c r="D126" s="23">
        <f>IF(C126="","",IFERROR(VLOOKUP(C126,'Configurações'!$A$11:$B$30,2,FALSE),"Conta inválida"))</f>
        <v/>
      </c>
      <c r="E126" s="22" t="n"/>
      <c r="F126" s="20" t="n"/>
      <c r="G126" s="22" t="n"/>
      <c r="H126" s="41" t="n"/>
      <c r="I126" s="23">
        <f>IF(B126="","",IF(NOT(ISNUMBER(B126)),"Data inválida",IF(OR('Configurações'!$B$2="",'Configurações'!$B$3=""),"",IF(AND(B126&gt;='Configurações'!$B$2,B126&lt;='Configurações'!$B$3),"Sim","Não"))))</f>
        <v/>
      </c>
      <c r="J126" s="42">
        <f>IF(K126="OK",IF(D126="Entrada",H126,IF(D126="Saída",-H126,"")),"")</f>
        <v/>
      </c>
      <c r="K126" s="23">
        <f>IF(COUNTA(A126:C126,E126:H126)=0,"",IF(OR(A126="",B126="",C126="",E126="",G126="",H126=""),"Preenchimento incompleto",IF(COUNTIF($A$6:$A$155,A126)&gt;1,"ID duplicado",IF(D126="Conta inválida","Conta inválida",IF(AND(G126&lt;&gt;"Confirmado",G126&lt;&gt;"A conferir",G126&lt;&gt;"Excluído"),"Situação inválida",IF(I126="Data inválida","Data inválida",IF(I126="","Período não definido",IF(OR(NOT(ISNUMBER(H126)),H126&lt;=0),"Valor inválido",IF(I126="Não","Fora do período",IF(G126="A conferir","A conferir",IF(G126="Excluído","Excluído","OK")))))))))))</f>
        <v/>
      </c>
    </row>
    <row r="127">
      <c r="A127" s="20" t="n"/>
      <c r="B127" s="21" t="n"/>
      <c r="C127" s="22" t="n"/>
      <c r="D127" s="23">
        <f>IF(C127="","",IFERROR(VLOOKUP(C127,'Configurações'!$A$11:$B$30,2,FALSE),"Conta inválida"))</f>
        <v/>
      </c>
      <c r="E127" s="22" t="n"/>
      <c r="F127" s="20" t="n"/>
      <c r="G127" s="22" t="n"/>
      <c r="H127" s="41" t="n"/>
      <c r="I127" s="23">
        <f>IF(B127="","",IF(NOT(ISNUMBER(B127)),"Data inválida",IF(OR('Configurações'!$B$2="",'Configurações'!$B$3=""),"",IF(AND(B127&gt;='Configurações'!$B$2,B127&lt;='Configurações'!$B$3),"Sim","Não"))))</f>
        <v/>
      </c>
      <c r="J127" s="42">
        <f>IF(K127="OK",IF(D127="Entrada",H127,IF(D127="Saída",-H127,"")),"")</f>
        <v/>
      </c>
      <c r="K127" s="23">
        <f>IF(COUNTA(A127:C127,E127:H127)=0,"",IF(OR(A127="",B127="",C127="",E127="",G127="",H127=""),"Preenchimento incompleto",IF(COUNTIF($A$6:$A$155,A127)&gt;1,"ID duplicado",IF(D127="Conta inválida","Conta inválida",IF(AND(G127&lt;&gt;"Confirmado",G127&lt;&gt;"A conferir",G127&lt;&gt;"Excluído"),"Situação inválida",IF(I127="Data inválida","Data inválida",IF(I127="","Período não definido",IF(OR(NOT(ISNUMBER(H127)),H127&lt;=0),"Valor inválido",IF(I127="Não","Fora do período",IF(G127="A conferir","A conferir",IF(G127="Excluído","Excluído","OK")))))))))))</f>
        <v/>
      </c>
    </row>
    <row r="128">
      <c r="A128" s="20" t="n"/>
      <c r="B128" s="21" t="n"/>
      <c r="C128" s="22" t="n"/>
      <c r="D128" s="23">
        <f>IF(C128="","",IFERROR(VLOOKUP(C128,'Configurações'!$A$11:$B$30,2,FALSE),"Conta inválida"))</f>
        <v/>
      </c>
      <c r="E128" s="22" t="n"/>
      <c r="F128" s="20" t="n"/>
      <c r="G128" s="22" t="n"/>
      <c r="H128" s="41" t="n"/>
      <c r="I128" s="23">
        <f>IF(B128="","",IF(NOT(ISNUMBER(B128)),"Data inválida",IF(OR('Configurações'!$B$2="",'Configurações'!$B$3=""),"",IF(AND(B128&gt;='Configurações'!$B$2,B128&lt;='Configurações'!$B$3),"Sim","Não"))))</f>
        <v/>
      </c>
      <c r="J128" s="42">
        <f>IF(K128="OK",IF(D128="Entrada",H128,IF(D128="Saída",-H128,"")),"")</f>
        <v/>
      </c>
      <c r="K128" s="23">
        <f>IF(COUNTA(A128:C128,E128:H128)=0,"",IF(OR(A128="",B128="",C128="",E128="",G128="",H128=""),"Preenchimento incompleto",IF(COUNTIF($A$6:$A$155,A128)&gt;1,"ID duplicado",IF(D128="Conta inválida","Conta inválida",IF(AND(G128&lt;&gt;"Confirmado",G128&lt;&gt;"A conferir",G128&lt;&gt;"Excluído"),"Situação inválida",IF(I128="Data inválida","Data inválida",IF(I128="","Período não definido",IF(OR(NOT(ISNUMBER(H128)),H128&lt;=0),"Valor inválido",IF(I128="Não","Fora do período",IF(G128="A conferir","A conferir",IF(G128="Excluído","Excluído","OK")))))))))))</f>
        <v/>
      </c>
    </row>
    <row r="129">
      <c r="A129" s="20" t="n"/>
      <c r="B129" s="21" t="n"/>
      <c r="C129" s="22" t="n"/>
      <c r="D129" s="23">
        <f>IF(C129="","",IFERROR(VLOOKUP(C129,'Configurações'!$A$11:$B$30,2,FALSE),"Conta inválida"))</f>
        <v/>
      </c>
      <c r="E129" s="22" t="n"/>
      <c r="F129" s="20" t="n"/>
      <c r="G129" s="22" t="n"/>
      <c r="H129" s="41" t="n"/>
      <c r="I129" s="23">
        <f>IF(B129="","",IF(NOT(ISNUMBER(B129)),"Data inválida",IF(OR('Configurações'!$B$2="",'Configurações'!$B$3=""),"",IF(AND(B129&gt;='Configurações'!$B$2,B129&lt;='Configurações'!$B$3),"Sim","Não"))))</f>
        <v/>
      </c>
      <c r="J129" s="42">
        <f>IF(K129="OK",IF(D129="Entrada",H129,IF(D129="Saída",-H129,"")),"")</f>
        <v/>
      </c>
      <c r="K129" s="23">
        <f>IF(COUNTA(A129:C129,E129:H129)=0,"",IF(OR(A129="",B129="",C129="",E129="",G129="",H129=""),"Preenchimento incompleto",IF(COUNTIF($A$6:$A$155,A129)&gt;1,"ID duplicado",IF(D129="Conta inválida","Conta inválida",IF(AND(G129&lt;&gt;"Confirmado",G129&lt;&gt;"A conferir",G129&lt;&gt;"Excluído"),"Situação inválida",IF(I129="Data inválida","Data inválida",IF(I129="","Período não definido",IF(OR(NOT(ISNUMBER(H129)),H129&lt;=0),"Valor inválido",IF(I129="Não","Fora do período",IF(G129="A conferir","A conferir",IF(G129="Excluído","Excluído","OK")))))))))))</f>
        <v/>
      </c>
    </row>
    <row r="130">
      <c r="A130" s="20" t="n"/>
      <c r="B130" s="21" t="n"/>
      <c r="C130" s="22" t="n"/>
      <c r="D130" s="23">
        <f>IF(C130="","",IFERROR(VLOOKUP(C130,'Configurações'!$A$11:$B$30,2,FALSE),"Conta inválida"))</f>
        <v/>
      </c>
      <c r="E130" s="22" t="n"/>
      <c r="F130" s="20" t="n"/>
      <c r="G130" s="22" t="n"/>
      <c r="H130" s="41" t="n"/>
      <c r="I130" s="23">
        <f>IF(B130="","",IF(NOT(ISNUMBER(B130)),"Data inválida",IF(OR('Configurações'!$B$2="",'Configurações'!$B$3=""),"",IF(AND(B130&gt;='Configurações'!$B$2,B130&lt;='Configurações'!$B$3),"Sim","Não"))))</f>
        <v/>
      </c>
      <c r="J130" s="42">
        <f>IF(K130="OK",IF(D130="Entrada",H130,IF(D130="Saída",-H130,"")),"")</f>
        <v/>
      </c>
      <c r="K130" s="23">
        <f>IF(COUNTA(A130:C130,E130:H130)=0,"",IF(OR(A130="",B130="",C130="",E130="",G130="",H130=""),"Preenchimento incompleto",IF(COUNTIF($A$6:$A$155,A130)&gt;1,"ID duplicado",IF(D130="Conta inválida","Conta inválida",IF(AND(G130&lt;&gt;"Confirmado",G130&lt;&gt;"A conferir",G130&lt;&gt;"Excluído"),"Situação inválida",IF(I130="Data inválida","Data inválida",IF(I130="","Período não definido",IF(OR(NOT(ISNUMBER(H130)),H130&lt;=0),"Valor inválido",IF(I130="Não","Fora do período",IF(G130="A conferir","A conferir",IF(G130="Excluído","Excluído","OK")))))))))))</f>
        <v/>
      </c>
    </row>
    <row r="131">
      <c r="A131" s="20" t="n"/>
      <c r="B131" s="21" t="n"/>
      <c r="C131" s="22" t="n"/>
      <c r="D131" s="23">
        <f>IF(C131="","",IFERROR(VLOOKUP(C131,'Configurações'!$A$11:$B$30,2,FALSE),"Conta inválida"))</f>
        <v/>
      </c>
      <c r="E131" s="22" t="n"/>
      <c r="F131" s="20" t="n"/>
      <c r="G131" s="22" t="n"/>
      <c r="H131" s="41" t="n"/>
      <c r="I131" s="23">
        <f>IF(B131="","",IF(NOT(ISNUMBER(B131)),"Data inválida",IF(OR('Configurações'!$B$2="",'Configurações'!$B$3=""),"",IF(AND(B131&gt;='Configurações'!$B$2,B131&lt;='Configurações'!$B$3),"Sim","Não"))))</f>
        <v/>
      </c>
      <c r="J131" s="42">
        <f>IF(K131="OK",IF(D131="Entrada",H131,IF(D131="Saída",-H131,"")),"")</f>
        <v/>
      </c>
      <c r="K131" s="23">
        <f>IF(COUNTA(A131:C131,E131:H131)=0,"",IF(OR(A131="",B131="",C131="",E131="",G131="",H131=""),"Preenchimento incompleto",IF(COUNTIF($A$6:$A$155,A131)&gt;1,"ID duplicado",IF(D131="Conta inválida","Conta inválida",IF(AND(G131&lt;&gt;"Confirmado",G131&lt;&gt;"A conferir",G131&lt;&gt;"Excluído"),"Situação inválida",IF(I131="Data inválida","Data inválida",IF(I131="","Período não definido",IF(OR(NOT(ISNUMBER(H131)),H131&lt;=0),"Valor inválido",IF(I131="Não","Fora do período",IF(G131="A conferir","A conferir",IF(G131="Excluído","Excluído","OK")))))))))))</f>
        <v/>
      </c>
    </row>
    <row r="132">
      <c r="A132" s="20" t="n"/>
      <c r="B132" s="21" t="n"/>
      <c r="C132" s="22" t="n"/>
      <c r="D132" s="23">
        <f>IF(C132="","",IFERROR(VLOOKUP(C132,'Configurações'!$A$11:$B$30,2,FALSE),"Conta inválida"))</f>
        <v/>
      </c>
      <c r="E132" s="22" t="n"/>
      <c r="F132" s="20" t="n"/>
      <c r="G132" s="22" t="n"/>
      <c r="H132" s="41" t="n"/>
      <c r="I132" s="23">
        <f>IF(B132="","",IF(NOT(ISNUMBER(B132)),"Data inválida",IF(OR('Configurações'!$B$2="",'Configurações'!$B$3=""),"",IF(AND(B132&gt;='Configurações'!$B$2,B132&lt;='Configurações'!$B$3),"Sim","Não"))))</f>
        <v/>
      </c>
      <c r="J132" s="42">
        <f>IF(K132="OK",IF(D132="Entrada",H132,IF(D132="Saída",-H132,"")),"")</f>
        <v/>
      </c>
      <c r="K132" s="23">
        <f>IF(COUNTA(A132:C132,E132:H132)=0,"",IF(OR(A132="",B132="",C132="",E132="",G132="",H132=""),"Preenchimento incompleto",IF(COUNTIF($A$6:$A$155,A132)&gt;1,"ID duplicado",IF(D132="Conta inválida","Conta inválida",IF(AND(G132&lt;&gt;"Confirmado",G132&lt;&gt;"A conferir",G132&lt;&gt;"Excluído"),"Situação inválida",IF(I132="Data inválida","Data inválida",IF(I132="","Período não definido",IF(OR(NOT(ISNUMBER(H132)),H132&lt;=0),"Valor inválido",IF(I132="Não","Fora do período",IF(G132="A conferir","A conferir",IF(G132="Excluído","Excluído","OK")))))))))))</f>
        <v/>
      </c>
    </row>
    <row r="133">
      <c r="A133" s="20" t="n"/>
      <c r="B133" s="21" t="n"/>
      <c r="C133" s="22" t="n"/>
      <c r="D133" s="23">
        <f>IF(C133="","",IFERROR(VLOOKUP(C133,'Configurações'!$A$11:$B$30,2,FALSE),"Conta inválida"))</f>
        <v/>
      </c>
      <c r="E133" s="22" t="n"/>
      <c r="F133" s="20" t="n"/>
      <c r="G133" s="22" t="n"/>
      <c r="H133" s="41" t="n"/>
      <c r="I133" s="23">
        <f>IF(B133="","",IF(NOT(ISNUMBER(B133)),"Data inválida",IF(OR('Configurações'!$B$2="",'Configurações'!$B$3=""),"",IF(AND(B133&gt;='Configurações'!$B$2,B133&lt;='Configurações'!$B$3),"Sim","Não"))))</f>
        <v/>
      </c>
      <c r="J133" s="42">
        <f>IF(K133="OK",IF(D133="Entrada",H133,IF(D133="Saída",-H133,"")),"")</f>
        <v/>
      </c>
      <c r="K133" s="23">
        <f>IF(COUNTA(A133:C133,E133:H133)=0,"",IF(OR(A133="",B133="",C133="",E133="",G133="",H133=""),"Preenchimento incompleto",IF(COUNTIF($A$6:$A$155,A133)&gt;1,"ID duplicado",IF(D133="Conta inválida","Conta inválida",IF(AND(G133&lt;&gt;"Confirmado",G133&lt;&gt;"A conferir",G133&lt;&gt;"Excluído"),"Situação inválida",IF(I133="Data inválida","Data inválida",IF(I133="","Período não definido",IF(OR(NOT(ISNUMBER(H133)),H133&lt;=0),"Valor inválido",IF(I133="Não","Fora do período",IF(G133="A conferir","A conferir",IF(G133="Excluído","Excluído","OK")))))))))))</f>
        <v/>
      </c>
    </row>
    <row r="134">
      <c r="A134" s="20" t="n"/>
      <c r="B134" s="21" t="n"/>
      <c r="C134" s="22" t="n"/>
      <c r="D134" s="23">
        <f>IF(C134="","",IFERROR(VLOOKUP(C134,'Configurações'!$A$11:$B$30,2,FALSE),"Conta inválida"))</f>
        <v/>
      </c>
      <c r="E134" s="22" t="n"/>
      <c r="F134" s="20" t="n"/>
      <c r="G134" s="22" t="n"/>
      <c r="H134" s="41" t="n"/>
      <c r="I134" s="23">
        <f>IF(B134="","",IF(NOT(ISNUMBER(B134)),"Data inválida",IF(OR('Configurações'!$B$2="",'Configurações'!$B$3=""),"",IF(AND(B134&gt;='Configurações'!$B$2,B134&lt;='Configurações'!$B$3),"Sim","Não"))))</f>
        <v/>
      </c>
      <c r="J134" s="42">
        <f>IF(K134="OK",IF(D134="Entrada",H134,IF(D134="Saída",-H134,"")),"")</f>
        <v/>
      </c>
      <c r="K134" s="23">
        <f>IF(COUNTA(A134:C134,E134:H134)=0,"",IF(OR(A134="",B134="",C134="",E134="",G134="",H134=""),"Preenchimento incompleto",IF(COUNTIF($A$6:$A$155,A134)&gt;1,"ID duplicado",IF(D134="Conta inválida","Conta inválida",IF(AND(G134&lt;&gt;"Confirmado",G134&lt;&gt;"A conferir",G134&lt;&gt;"Excluído"),"Situação inválida",IF(I134="Data inválida","Data inválida",IF(I134="","Período não definido",IF(OR(NOT(ISNUMBER(H134)),H134&lt;=0),"Valor inválido",IF(I134="Não","Fora do período",IF(G134="A conferir","A conferir",IF(G134="Excluído","Excluído","OK")))))))))))</f>
        <v/>
      </c>
    </row>
    <row r="135">
      <c r="A135" s="20" t="n"/>
      <c r="B135" s="21" t="n"/>
      <c r="C135" s="22" t="n"/>
      <c r="D135" s="23">
        <f>IF(C135="","",IFERROR(VLOOKUP(C135,'Configurações'!$A$11:$B$30,2,FALSE),"Conta inválida"))</f>
        <v/>
      </c>
      <c r="E135" s="22" t="n"/>
      <c r="F135" s="20" t="n"/>
      <c r="G135" s="22" t="n"/>
      <c r="H135" s="41" t="n"/>
      <c r="I135" s="23">
        <f>IF(B135="","",IF(NOT(ISNUMBER(B135)),"Data inválida",IF(OR('Configurações'!$B$2="",'Configurações'!$B$3=""),"",IF(AND(B135&gt;='Configurações'!$B$2,B135&lt;='Configurações'!$B$3),"Sim","Não"))))</f>
        <v/>
      </c>
      <c r="J135" s="42">
        <f>IF(K135="OK",IF(D135="Entrada",H135,IF(D135="Saída",-H135,"")),"")</f>
        <v/>
      </c>
      <c r="K135" s="23">
        <f>IF(COUNTA(A135:C135,E135:H135)=0,"",IF(OR(A135="",B135="",C135="",E135="",G135="",H135=""),"Preenchimento incompleto",IF(COUNTIF($A$6:$A$155,A135)&gt;1,"ID duplicado",IF(D135="Conta inválida","Conta inválida",IF(AND(G135&lt;&gt;"Confirmado",G135&lt;&gt;"A conferir",G135&lt;&gt;"Excluído"),"Situação inválida",IF(I135="Data inválida","Data inválida",IF(I135="","Período não definido",IF(OR(NOT(ISNUMBER(H135)),H135&lt;=0),"Valor inválido",IF(I135="Não","Fora do período",IF(G135="A conferir","A conferir",IF(G135="Excluído","Excluído","OK")))))))))))</f>
        <v/>
      </c>
    </row>
    <row r="136">
      <c r="A136" s="20" t="n"/>
      <c r="B136" s="21" t="n"/>
      <c r="C136" s="22" t="n"/>
      <c r="D136" s="23">
        <f>IF(C136="","",IFERROR(VLOOKUP(C136,'Configurações'!$A$11:$B$30,2,FALSE),"Conta inválida"))</f>
        <v/>
      </c>
      <c r="E136" s="22" t="n"/>
      <c r="F136" s="20" t="n"/>
      <c r="G136" s="22" t="n"/>
      <c r="H136" s="41" t="n"/>
      <c r="I136" s="23">
        <f>IF(B136="","",IF(NOT(ISNUMBER(B136)),"Data inválida",IF(OR('Configurações'!$B$2="",'Configurações'!$B$3=""),"",IF(AND(B136&gt;='Configurações'!$B$2,B136&lt;='Configurações'!$B$3),"Sim","Não"))))</f>
        <v/>
      </c>
      <c r="J136" s="42">
        <f>IF(K136="OK",IF(D136="Entrada",H136,IF(D136="Saída",-H136,"")),"")</f>
        <v/>
      </c>
      <c r="K136" s="23">
        <f>IF(COUNTA(A136:C136,E136:H136)=0,"",IF(OR(A136="",B136="",C136="",E136="",G136="",H136=""),"Preenchimento incompleto",IF(COUNTIF($A$6:$A$155,A136)&gt;1,"ID duplicado",IF(D136="Conta inválida","Conta inválida",IF(AND(G136&lt;&gt;"Confirmado",G136&lt;&gt;"A conferir",G136&lt;&gt;"Excluído"),"Situação inválida",IF(I136="Data inválida","Data inválida",IF(I136="","Período não definido",IF(OR(NOT(ISNUMBER(H136)),H136&lt;=0),"Valor inválido",IF(I136="Não","Fora do período",IF(G136="A conferir","A conferir",IF(G136="Excluído","Excluído","OK")))))))))))</f>
        <v/>
      </c>
    </row>
    <row r="137">
      <c r="A137" s="20" t="n"/>
      <c r="B137" s="21" t="n"/>
      <c r="C137" s="22" t="n"/>
      <c r="D137" s="23">
        <f>IF(C137="","",IFERROR(VLOOKUP(C137,'Configurações'!$A$11:$B$30,2,FALSE),"Conta inválida"))</f>
        <v/>
      </c>
      <c r="E137" s="22" t="n"/>
      <c r="F137" s="20" t="n"/>
      <c r="G137" s="22" t="n"/>
      <c r="H137" s="41" t="n"/>
      <c r="I137" s="23">
        <f>IF(B137="","",IF(NOT(ISNUMBER(B137)),"Data inválida",IF(OR('Configurações'!$B$2="",'Configurações'!$B$3=""),"",IF(AND(B137&gt;='Configurações'!$B$2,B137&lt;='Configurações'!$B$3),"Sim","Não"))))</f>
        <v/>
      </c>
      <c r="J137" s="42">
        <f>IF(K137="OK",IF(D137="Entrada",H137,IF(D137="Saída",-H137,"")),"")</f>
        <v/>
      </c>
      <c r="K137" s="23">
        <f>IF(COUNTA(A137:C137,E137:H137)=0,"",IF(OR(A137="",B137="",C137="",E137="",G137="",H137=""),"Preenchimento incompleto",IF(COUNTIF($A$6:$A$155,A137)&gt;1,"ID duplicado",IF(D137="Conta inválida","Conta inválida",IF(AND(G137&lt;&gt;"Confirmado",G137&lt;&gt;"A conferir",G137&lt;&gt;"Excluído"),"Situação inválida",IF(I137="Data inválida","Data inválida",IF(I137="","Período não definido",IF(OR(NOT(ISNUMBER(H137)),H137&lt;=0),"Valor inválido",IF(I137="Não","Fora do período",IF(G137="A conferir","A conferir",IF(G137="Excluído","Excluído","OK")))))))))))</f>
        <v/>
      </c>
    </row>
    <row r="138">
      <c r="A138" s="20" t="n"/>
      <c r="B138" s="21" t="n"/>
      <c r="C138" s="22" t="n"/>
      <c r="D138" s="23">
        <f>IF(C138="","",IFERROR(VLOOKUP(C138,'Configurações'!$A$11:$B$30,2,FALSE),"Conta inválida"))</f>
        <v/>
      </c>
      <c r="E138" s="22" t="n"/>
      <c r="F138" s="20" t="n"/>
      <c r="G138" s="22" t="n"/>
      <c r="H138" s="41" t="n"/>
      <c r="I138" s="23">
        <f>IF(B138="","",IF(NOT(ISNUMBER(B138)),"Data inválida",IF(OR('Configurações'!$B$2="",'Configurações'!$B$3=""),"",IF(AND(B138&gt;='Configurações'!$B$2,B138&lt;='Configurações'!$B$3),"Sim","Não"))))</f>
        <v/>
      </c>
      <c r="J138" s="42">
        <f>IF(K138="OK",IF(D138="Entrada",H138,IF(D138="Saída",-H138,"")),"")</f>
        <v/>
      </c>
      <c r="K138" s="23">
        <f>IF(COUNTA(A138:C138,E138:H138)=0,"",IF(OR(A138="",B138="",C138="",E138="",G138="",H138=""),"Preenchimento incompleto",IF(COUNTIF($A$6:$A$155,A138)&gt;1,"ID duplicado",IF(D138="Conta inválida","Conta inválida",IF(AND(G138&lt;&gt;"Confirmado",G138&lt;&gt;"A conferir",G138&lt;&gt;"Excluído"),"Situação inválida",IF(I138="Data inválida","Data inválida",IF(I138="","Período não definido",IF(OR(NOT(ISNUMBER(H138)),H138&lt;=0),"Valor inválido",IF(I138="Não","Fora do período",IF(G138="A conferir","A conferir",IF(G138="Excluído","Excluído","OK")))))))))))</f>
        <v/>
      </c>
    </row>
    <row r="139">
      <c r="A139" s="20" t="n"/>
      <c r="B139" s="21" t="n"/>
      <c r="C139" s="22" t="n"/>
      <c r="D139" s="23">
        <f>IF(C139="","",IFERROR(VLOOKUP(C139,'Configurações'!$A$11:$B$30,2,FALSE),"Conta inválida"))</f>
        <v/>
      </c>
      <c r="E139" s="22" t="n"/>
      <c r="F139" s="20" t="n"/>
      <c r="G139" s="22" t="n"/>
      <c r="H139" s="41" t="n"/>
      <c r="I139" s="23">
        <f>IF(B139="","",IF(NOT(ISNUMBER(B139)),"Data inválida",IF(OR('Configurações'!$B$2="",'Configurações'!$B$3=""),"",IF(AND(B139&gt;='Configurações'!$B$2,B139&lt;='Configurações'!$B$3),"Sim","Não"))))</f>
        <v/>
      </c>
      <c r="J139" s="42">
        <f>IF(K139="OK",IF(D139="Entrada",H139,IF(D139="Saída",-H139,"")),"")</f>
        <v/>
      </c>
      <c r="K139" s="23">
        <f>IF(COUNTA(A139:C139,E139:H139)=0,"",IF(OR(A139="",B139="",C139="",E139="",G139="",H139=""),"Preenchimento incompleto",IF(COUNTIF($A$6:$A$155,A139)&gt;1,"ID duplicado",IF(D139="Conta inválida","Conta inválida",IF(AND(G139&lt;&gt;"Confirmado",G139&lt;&gt;"A conferir",G139&lt;&gt;"Excluído"),"Situação inválida",IF(I139="Data inválida","Data inválida",IF(I139="","Período não definido",IF(OR(NOT(ISNUMBER(H139)),H139&lt;=0),"Valor inválido",IF(I139="Não","Fora do período",IF(G139="A conferir","A conferir",IF(G139="Excluído","Excluído","OK")))))))))))</f>
        <v/>
      </c>
    </row>
    <row r="140">
      <c r="A140" s="20" t="n"/>
      <c r="B140" s="21" t="n"/>
      <c r="C140" s="22" t="n"/>
      <c r="D140" s="23">
        <f>IF(C140="","",IFERROR(VLOOKUP(C140,'Configurações'!$A$11:$B$30,2,FALSE),"Conta inválida"))</f>
        <v/>
      </c>
      <c r="E140" s="22" t="n"/>
      <c r="F140" s="20" t="n"/>
      <c r="G140" s="22" t="n"/>
      <c r="H140" s="41" t="n"/>
      <c r="I140" s="23">
        <f>IF(B140="","",IF(NOT(ISNUMBER(B140)),"Data inválida",IF(OR('Configurações'!$B$2="",'Configurações'!$B$3=""),"",IF(AND(B140&gt;='Configurações'!$B$2,B140&lt;='Configurações'!$B$3),"Sim","Não"))))</f>
        <v/>
      </c>
      <c r="J140" s="42">
        <f>IF(K140="OK",IF(D140="Entrada",H140,IF(D140="Saída",-H140,"")),"")</f>
        <v/>
      </c>
      <c r="K140" s="23">
        <f>IF(COUNTA(A140:C140,E140:H140)=0,"",IF(OR(A140="",B140="",C140="",E140="",G140="",H140=""),"Preenchimento incompleto",IF(COUNTIF($A$6:$A$155,A140)&gt;1,"ID duplicado",IF(D140="Conta inválida","Conta inválida",IF(AND(G140&lt;&gt;"Confirmado",G140&lt;&gt;"A conferir",G140&lt;&gt;"Excluído"),"Situação inválida",IF(I140="Data inválida","Data inválida",IF(I140="","Período não definido",IF(OR(NOT(ISNUMBER(H140)),H140&lt;=0),"Valor inválido",IF(I140="Não","Fora do período",IF(G140="A conferir","A conferir",IF(G140="Excluído","Excluído","OK")))))))))))</f>
        <v/>
      </c>
    </row>
    <row r="141">
      <c r="A141" s="20" t="n"/>
      <c r="B141" s="21" t="n"/>
      <c r="C141" s="22" t="n"/>
      <c r="D141" s="23">
        <f>IF(C141="","",IFERROR(VLOOKUP(C141,'Configurações'!$A$11:$B$30,2,FALSE),"Conta inválida"))</f>
        <v/>
      </c>
      <c r="E141" s="22" t="n"/>
      <c r="F141" s="20" t="n"/>
      <c r="G141" s="22" t="n"/>
      <c r="H141" s="41" t="n"/>
      <c r="I141" s="23">
        <f>IF(B141="","",IF(NOT(ISNUMBER(B141)),"Data inválida",IF(OR('Configurações'!$B$2="",'Configurações'!$B$3=""),"",IF(AND(B141&gt;='Configurações'!$B$2,B141&lt;='Configurações'!$B$3),"Sim","Não"))))</f>
        <v/>
      </c>
      <c r="J141" s="42">
        <f>IF(K141="OK",IF(D141="Entrada",H141,IF(D141="Saída",-H141,"")),"")</f>
        <v/>
      </c>
      <c r="K141" s="23">
        <f>IF(COUNTA(A141:C141,E141:H141)=0,"",IF(OR(A141="",B141="",C141="",E141="",G141="",H141=""),"Preenchimento incompleto",IF(COUNTIF($A$6:$A$155,A141)&gt;1,"ID duplicado",IF(D141="Conta inválida","Conta inválida",IF(AND(G141&lt;&gt;"Confirmado",G141&lt;&gt;"A conferir",G141&lt;&gt;"Excluído"),"Situação inválida",IF(I141="Data inválida","Data inválida",IF(I141="","Período não definido",IF(OR(NOT(ISNUMBER(H141)),H141&lt;=0),"Valor inválido",IF(I141="Não","Fora do período",IF(G141="A conferir","A conferir",IF(G141="Excluído","Excluído","OK")))))))))))</f>
        <v/>
      </c>
    </row>
    <row r="142">
      <c r="A142" s="20" t="n"/>
      <c r="B142" s="21" t="n"/>
      <c r="C142" s="22" t="n"/>
      <c r="D142" s="23">
        <f>IF(C142="","",IFERROR(VLOOKUP(C142,'Configurações'!$A$11:$B$30,2,FALSE),"Conta inválida"))</f>
        <v/>
      </c>
      <c r="E142" s="22" t="n"/>
      <c r="F142" s="20" t="n"/>
      <c r="G142" s="22" t="n"/>
      <c r="H142" s="41" t="n"/>
      <c r="I142" s="23">
        <f>IF(B142="","",IF(NOT(ISNUMBER(B142)),"Data inválida",IF(OR('Configurações'!$B$2="",'Configurações'!$B$3=""),"",IF(AND(B142&gt;='Configurações'!$B$2,B142&lt;='Configurações'!$B$3),"Sim","Não"))))</f>
        <v/>
      </c>
      <c r="J142" s="42">
        <f>IF(K142="OK",IF(D142="Entrada",H142,IF(D142="Saída",-H142,"")),"")</f>
        <v/>
      </c>
      <c r="K142" s="23">
        <f>IF(COUNTA(A142:C142,E142:H142)=0,"",IF(OR(A142="",B142="",C142="",E142="",G142="",H142=""),"Preenchimento incompleto",IF(COUNTIF($A$6:$A$155,A142)&gt;1,"ID duplicado",IF(D142="Conta inválida","Conta inválida",IF(AND(G142&lt;&gt;"Confirmado",G142&lt;&gt;"A conferir",G142&lt;&gt;"Excluído"),"Situação inválida",IF(I142="Data inválida","Data inválida",IF(I142="","Período não definido",IF(OR(NOT(ISNUMBER(H142)),H142&lt;=0),"Valor inválido",IF(I142="Não","Fora do período",IF(G142="A conferir","A conferir",IF(G142="Excluído","Excluído","OK")))))))))))</f>
        <v/>
      </c>
    </row>
    <row r="143">
      <c r="A143" s="20" t="n"/>
      <c r="B143" s="21" t="n"/>
      <c r="C143" s="22" t="n"/>
      <c r="D143" s="23">
        <f>IF(C143="","",IFERROR(VLOOKUP(C143,'Configurações'!$A$11:$B$30,2,FALSE),"Conta inválida"))</f>
        <v/>
      </c>
      <c r="E143" s="22" t="n"/>
      <c r="F143" s="20" t="n"/>
      <c r="G143" s="22" t="n"/>
      <c r="H143" s="41" t="n"/>
      <c r="I143" s="23">
        <f>IF(B143="","",IF(NOT(ISNUMBER(B143)),"Data inválida",IF(OR('Configurações'!$B$2="",'Configurações'!$B$3=""),"",IF(AND(B143&gt;='Configurações'!$B$2,B143&lt;='Configurações'!$B$3),"Sim","Não"))))</f>
        <v/>
      </c>
      <c r="J143" s="42">
        <f>IF(K143="OK",IF(D143="Entrada",H143,IF(D143="Saída",-H143,"")),"")</f>
        <v/>
      </c>
      <c r="K143" s="23">
        <f>IF(COUNTA(A143:C143,E143:H143)=0,"",IF(OR(A143="",B143="",C143="",E143="",G143="",H143=""),"Preenchimento incompleto",IF(COUNTIF($A$6:$A$155,A143)&gt;1,"ID duplicado",IF(D143="Conta inválida","Conta inválida",IF(AND(G143&lt;&gt;"Confirmado",G143&lt;&gt;"A conferir",G143&lt;&gt;"Excluído"),"Situação inválida",IF(I143="Data inválida","Data inválida",IF(I143="","Período não definido",IF(OR(NOT(ISNUMBER(H143)),H143&lt;=0),"Valor inválido",IF(I143="Não","Fora do período",IF(G143="A conferir","A conferir",IF(G143="Excluído","Excluído","OK")))))))))))</f>
        <v/>
      </c>
    </row>
    <row r="144">
      <c r="A144" s="20" t="n"/>
      <c r="B144" s="21" t="n"/>
      <c r="C144" s="22" t="n"/>
      <c r="D144" s="23">
        <f>IF(C144="","",IFERROR(VLOOKUP(C144,'Configurações'!$A$11:$B$30,2,FALSE),"Conta inválida"))</f>
        <v/>
      </c>
      <c r="E144" s="22" t="n"/>
      <c r="F144" s="20" t="n"/>
      <c r="G144" s="22" t="n"/>
      <c r="H144" s="41" t="n"/>
      <c r="I144" s="23">
        <f>IF(B144="","",IF(NOT(ISNUMBER(B144)),"Data inválida",IF(OR('Configurações'!$B$2="",'Configurações'!$B$3=""),"",IF(AND(B144&gt;='Configurações'!$B$2,B144&lt;='Configurações'!$B$3),"Sim","Não"))))</f>
        <v/>
      </c>
      <c r="J144" s="42">
        <f>IF(K144="OK",IF(D144="Entrada",H144,IF(D144="Saída",-H144,"")),"")</f>
        <v/>
      </c>
      <c r="K144" s="23">
        <f>IF(COUNTA(A144:C144,E144:H144)=0,"",IF(OR(A144="",B144="",C144="",E144="",G144="",H144=""),"Preenchimento incompleto",IF(COUNTIF($A$6:$A$155,A144)&gt;1,"ID duplicado",IF(D144="Conta inválida","Conta inválida",IF(AND(G144&lt;&gt;"Confirmado",G144&lt;&gt;"A conferir",G144&lt;&gt;"Excluído"),"Situação inválida",IF(I144="Data inválida","Data inválida",IF(I144="","Período não definido",IF(OR(NOT(ISNUMBER(H144)),H144&lt;=0),"Valor inválido",IF(I144="Não","Fora do período",IF(G144="A conferir","A conferir",IF(G144="Excluído","Excluído","OK")))))))))))</f>
        <v/>
      </c>
    </row>
    <row r="145">
      <c r="A145" s="20" t="n"/>
      <c r="B145" s="21" t="n"/>
      <c r="C145" s="22" t="n"/>
      <c r="D145" s="23">
        <f>IF(C145="","",IFERROR(VLOOKUP(C145,'Configurações'!$A$11:$B$30,2,FALSE),"Conta inválida"))</f>
        <v/>
      </c>
      <c r="E145" s="22" t="n"/>
      <c r="F145" s="20" t="n"/>
      <c r="G145" s="22" t="n"/>
      <c r="H145" s="41" t="n"/>
      <c r="I145" s="23">
        <f>IF(B145="","",IF(NOT(ISNUMBER(B145)),"Data inválida",IF(OR('Configurações'!$B$2="",'Configurações'!$B$3=""),"",IF(AND(B145&gt;='Configurações'!$B$2,B145&lt;='Configurações'!$B$3),"Sim","Não"))))</f>
        <v/>
      </c>
      <c r="J145" s="42">
        <f>IF(K145="OK",IF(D145="Entrada",H145,IF(D145="Saída",-H145,"")),"")</f>
        <v/>
      </c>
      <c r="K145" s="23">
        <f>IF(COUNTA(A145:C145,E145:H145)=0,"",IF(OR(A145="",B145="",C145="",E145="",G145="",H145=""),"Preenchimento incompleto",IF(COUNTIF($A$6:$A$155,A145)&gt;1,"ID duplicado",IF(D145="Conta inválida","Conta inválida",IF(AND(G145&lt;&gt;"Confirmado",G145&lt;&gt;"A conferir",G145&lt;&gt;"Excluído"),"Situação inválida",IF(I145="Data inválida","Data inválida",IF(I145="","Período não definido",IF(OR(NOT(ISNUMBER(H145)),H145&lt;=0),"Valor inválido",IF(I145="Não","Fora do período",IF(G145="A conferir","A conferir",IF(G145="Excluído","Excluído","OK")))))))))))</f>
        <v/>
      </c>
    </row>
    <row r="146">
      <c r="A146" s="20" t="n"/>
      <c r="B146" s="21" t="n"/>
      <c r="C146" s="22" t="n"/>
      <c r="D146" s="23">
        <f>IF(C146="","",IFERROR(VLOOKUP(C146,'Configurações'!$A$11:$B$30,2,FALSE),"Conta inválida"))</f>
        <v/>
      </c>
      <c r="E146" s="22" t="n"/>
      <c r="F146" s="20" t="n"/>
      <c r="G146" s="22" t="n"/>
      <c r="H146" s="41" t="n"/>
      <c r="I146" s="23">
        <f>IF(B146="","",IF(NOT(ISNUMBER(B146)),"Data inválida",IF(OR('Configurações'!$B$2="",'Configurações'!$B$3=""),"",IF(AND(B146&gt;='Configurações'!$B$2,B146&lt;='Configurações'!$B$3),"Sim","Não"))))</f>
        <v/>
      </c>
      <c r="J146" s="42">
        <f>IF(K146="OK",IF(D146="Entrada",H146,IF(D146="Saída",-H146,"")),"")</f>
        <v/>
      </c>
      <c r="K146" s="23">
        <f>IF(COUNTA(A146:C146,E146:H146)=0,"",IF(OR(A146="",B146="",C146="",E146="",G146="",H146=""),"Preenchimento incompleto",IF(COUNTIF($A$6:$A$155,A146)&gt;1,"ID duplicado",IF(D146="Conta inválida","Conta inválida",IF(AND(G146&lt;&gt;"Confirmado",G146&lt;&gt;"A conferir",G146&lt;&gt;"Excluído"),"Situação inválida",IF(I146="Data inválida","Data inválida",IF(I146="","Período não definido",IF(OR(NOT(ISNUMBER(H146)),H146&lt;=0),"Valor inválido",IF(I146="Não","Fora do período",IF(G146="A conferir","A conferir",IF(G146="Excluído","Excluído","OK")))))))))))</f>
        <v/>
      </c>
    </row>
    <row r="147">
      <c r="A147" s="20" t="n"/>
      <c r="B147" s="21" t="n"/>
      <c r="C147" s="22" t="n"/>
      <c r="D147" s="23">
        <f>IF(C147="","",IFERROR(VLOOKUP(C147,'Configurações'!$A$11:$B$30,2,FALSE),"Conta inválida"))</f>
        <v/>
      </c>
      <c r="E147" s="22" t="n"/>
      <c r="F147" s="20" t="n"/>
      <c r="G147" s="22" t="n"/>
      <c r="H147" s="41" t="n"/>
      <c r="I147" s="23">
        <f>IF(B147="","",IF(NOT(ISNUMBER(B147)),"Data inválida",IF(OR('Configurações'!$B$2="",'Configurações'!$B$3=""),"",IF(AND(B147&gt;='Configurações'!$B$2,B147&lt;='Configurações'!$B$3),"Sim","Não"))))</f>
        <v/>
      </c>
      <c r="J147" s="42">
        <f>IF(K147="OK",IF(D147="Entrada",H147,IF(D147="Saída",-H147,"")),"")</f>
        <v/>
      </c>
      <c r="K147" s="23">
        <f>IF(COUNTA(A147:C147,E147:H147)=0,"",IF(OR(A147="",B147="",C147="",E147="",G147="",H147=""),"Preenchimento incompleto",IF(COUNTIF($A$6:$A$155,A147)&gt;1,"ID duplicado",IF(D147="Conta inválida","Conta inválida",IF(AND(G147&lt;&gt;"Confirmado",G147&lt;&gt;"A conferir",G147&lt;&gt;"Excluído"),"Situação inválida",IF(I147="Data inválida","Data inválida",IF(I147="","Período não definido",IF(OR(NOT(ISNUMBER(H147)),H147&lt;=0),"Valor inválido",IF(I147="Não","Fora do período",IF(G147="A conferir","A conferir",IF(G147="Excluído","Excluído","OK")))))))))))</f>
        <v/>
      </c>
    </row>
    <row r="148">
      <c r="A148" s="20" t="n"/>
      <c r="B148" s="21" t="n"/>
      <c r="C148" s="22" t="n"/>
      <c r="D148" s="23">
        <f>IF(C148="","",IFERROR(VLOOKUP(C148,'Configurações'!$A$11:$B$30,2,FALSE),"Conta inválida"))</f>
        <v/>
      </c>
      <c r="E148" s="22" t="n"/>
      <c r="F148" s="20" t="n"/>
      <c r="G148" s="22" t="n"/>
      <c r="H148" s="41" t="n"/>
      <c r="I148" s="23">
        <f>IF(B148="","",IF(NOT(ISNUMBER(B148)),"Data inválida",IF(OR('Configurações'!$B$2="",'Configurações'!$B$3=""),"",IF(AND(B148&gt;='Configurações'!$B$2,B148&lt;='Configurações'!$B$3),"Sim","Não"))))</f>
        <v/>
      </c>
      <c r="J148" s="42">
        <f>IF(K148="OK",IF(D148="Entrada",H148,IF(D148="Saída",-H148,"")),"")</f>
        <v/>
      </c>
      <c r="K148" s="23">
        <f>IF(COUNTA(A148:C148,E148:H148)=0,"",IF(OR(A148="",B148="",C148="",E148="",G148="",H148=""),"Preenchimento incompleto",IF(COUNTIF($A$6:$A$155,A148)&gt;1,"ID duplicado",IF(D148="Conta inválida","Conta inválida",IF(AND(G148&lt;&gt;"Confirmado",G148&lt;&gt;"A conferir",G148&lt;&gt;"Excluído"),"Situação inválida",IF(I148="Data inválida","Data inválida",IF(I148="","Período não definido",IF(OR(NOT(ISNUMBER(H148)),H148&lt;=0),"Valor inválido",IF(I148="Não","Fora do período",IF(G148="A conferir","A conferir",IF(G148="Excluído","Excluído","OK")))))))))))</f>
        <v/>
      </c>
    </row>
    <row r="149">
      <c r="A149" s="20" t="n"/>
      <c r="B149" s="21" t="n"/>
      <c r="C149" s="22" t="n"/>
      <c r="D149" s="23">
        <f>IF(C149="","",IFERROR(VLOOKUP(C149,'Configurações'!$A$11:$B$30,2,FALSE),"Conta inválida"))</f>
        <v/>
      </c>
      <c r="E149" s="22" t="n"/>
      <c r="F149" s="20" t="n"/>
      <c r="G149" s="22" t="n"/>
      <c r="H149" s="41" t="n"/>
      <c r="I149" s="23">
        <f>IF(B149="","",IF(NOT(ISNUMBER(B149)),"Data inválida",IF(OR('Configurações'!$B$2="",'Configurações'!$B$3=""),"",IF(AND(B149&gt;='Configurações'!$B$2,B149&lt;='Configurações'!$B$3),"Sim","Não"))))</f>
        <v/>
      </c>
      <c r="J149" s="42">
        <f>IF(K149="OK",IF(D149="Entrada",H149,IF(D149="Saída",-H149,"")),"")</f>
        <v/>
      </c>
      <c r="K149" s="23">
        <f>IF(COUNTA(A149:C149,E149:H149)=0,"",IF(OR(A149="",B149="",C149="",E149="",G149="",H149=""),"Preenchimento incompleto",IF(COUNTIF($A$6:$A$155,A149)&gt;1,"ID duplicado",IF(D149="Conta inválida","Conta inválida",IF(AND(G149&lt;&gt;"Confirmado",G149&lt;&gt;"A conferir",G149&lt;&gt;"Excluído"),"Situação inválida",IF(I149="Data inválida","Data inválida",IF(I149="","Período não definido",IF(OR(NOT(ISNUMBER(H149)),H149&lt;=0),"Valor inválido",IF(I149="Não","Fora do período",IF(G149="A conferir","A conferir",IF(G149="Excluído","Excluído","OK")))))))))))</f>
        <v/>
      </c>
    </row>
    <row r="150">
      <c r="A150" s="20" t="n"/>
      <c r="B150" s="21" t="n"/>
      <c r="C150" s="22" t="n"/>
      <c r="D150" s="23">
        <f>IF(C150="","",IFERROR(VLOOKUP(C150,'Configurações'!$A$11:$B$30,2,FALSE),"Conta inválida"))</f>
        <v/>
      </c>
      <c r="E150" s="22" t="n"/>
      <c r="F150" s="20" t="n"/>
      <c r="G150" s="22" t="n"/>
      <c r="H150" s="41" t="n"/>
      <c r="I150" s="23">
        <f>IF(B150="","",IF(NOT(ISNUMBER(B150)),"Data inválida",IF(OR('Configurações'!$B$2="",'Configurações'!$B$3=""),"",IF(AND(B150&gt;='Configurações'!$B$2,B150&lt;='Configurações'!$B$3),"Sim","Não"))))</f>
        <v/>
      </c>
      <c r="J150" s="42">
        <f>IF(K150="OK",IF(D150="Entrada",H150,IF(D150="Saída",-H150,"")),"")</f>
        <v/>
      </c>
      <c r="K150" s="23">
        <f>IF(COUNTA(A150:C150,E150:H150)=0,"",IF(OR(A150="",B150="",C150="",E150="",G150="",H150=""),"Preenchimento incompleto",IF(COUNTIF($A$6:$A$155,A150)&gt;1,"ID duplicado",IF(D150="Conta inválida","Conta inválida",IF(AND(G150&lt;&gt;"Confirmado",G150&lt;&gt;"A conferir",G150&lt;&gt;"Excluído"),"Situação inválida",IF(I150="Data inválida","Data inválida",IF(I150="","Período não definido",IF(OR(NOT(ISNUMBER(H150)),H150&lt;=0),"Valor inválido",IF(I150="Não","Fora do período",IF(G150="A conferir","A conferir",IF(G150="Excluído","Excluído","OK")))))))))))</f>
        <v/>
      </c>
    </row>
    <row r="151">
      <c r="A151" s="20" t="n"/>
      <c r="B151" s="21" t="n"/>
      <c r="C151" s="22" t="n"/>
      <c r="D151" s="23">
        <f>IF(C151="","",IFERROR(VLOOKUP(C151,'Configurações'!$A$11:$B$30,2,FALSE),"Conta inválida"))</f>
        <v/>
      </c>
      <c r="E151" s="22" t="n"/>
      <c r="F151" s="20" t="n"/>
      <c r="G151" s="22" t="n"/>
      <c r="H151" s="41" t="n"/>
      <c r="I151" s="23">
        <f>IF(B151="","",IF(NOT(ISNUMBER(B151)),"Data inválida",IF(OR('Configurações'!$B$2="",'Configurações'!$B$3=""),"",IF(AND(B151&gt;='Configurações'!$B$2,B151&lt;='Configurações'!$B$3),"Sim","Não"))))</f>
        <v/>
      </c>
      <c r="J151" s="42">
        <f>IF(K151="OK",IF(D151="Entrada",H151,IF(D151="Saída",-H151,"")),"")</f>
        <v/>
      </c>
      <c r="K151" s="23">
        <f>IF(COUNTA(A151:C151,E151:H151)=0,"",IF(OR(A151="",B151="",C151="",E151="",G151="",H151=""),"Preenchimento incompleto",IF(COUNTIF($A$6:$A$155,A151)&gt;1,"ID duplicado",IF(D151="Conta inválida","Conta inválida",IF(AND(G151&lt;&gt;"Confirmado",G151&lt;&gt;"A conferir",G151&lt;&gt;"Excluído"),"Situação inválida",IF(I151="Data inválida","Data inválida",IF(I151="","Período não definido",IF(OR(NOT(ISNUMBER(H151)),H151&lt;=0),"Valor inválido",IF(I151="Não","Fora do período",IF(G151="A conferir","A conferir",IF(G151="Excluído","Excluído","OK")))))))))))</f>
        <v/>
      </c>
    </row>
    <row r="152">
      <c r="A152" s="20" t="n"/>
      <c r="B152" s="21" t="n"/>
      <c r="C152" s="22" t="n"/>
      <c r="D152" s="23">
        <f>IF(C152="","",IFERROR(VLOOKUP(C152,'Configurações'!$A$11:$B$30,2,FALSE),"Conta inválida"))</f>
        <v/>
      </c>
      <c r="E152" s="22" t="n"/>
      <c r="F152" s="20" t="n"/>
      <c r="G152" s="22" t="n"/>
      <c r="H152" s="41" t="n"/>
      <c r="I152" s="23">
        <f>IF(B152="","",IF(NOT(ISNUMBER(B152)),"Data inválida",IF(OR('Configurações'!$B$2="",'Configurações'!$B$3=""),"",IF(AND(B152&gt;='Configurações'!$B$2,B152&lt;='Configurações'!$B$3),"Sim","Não"))))</f>
        <v/>
      </c>
      <c r="J152" s="42">
        <f>IF(K152="OK",IF(D152="Entrada",H152,IF(D152="Saída",-H152,"")),"")</f>
        <v/>
      </c>
      <c r="K152" s="23">
        <f>IF(COUNTA(A152:C152,E152:H152)=0,"",IF(OR(A152="",B152="",C152="",E152="",G152="",H152=""),"Preenchimento incompleto",IF(COUNTIF($A$6:$A$155,A152)&gt;1,"ID duplicado",IF(D152="Conta inválida","Conta inválida",IF(AND(G152&lt;&gt;"Confirmado",G152&lt;&gt;"A conferir",G152&lt;&gt;"Excluído"),"Situação inválida",IF(I152="Data inválida","Data inválida",IF(I152="","Período não definido",IF(OR(NOT(ISNUMBER(H152)),H152&lt;=0),"Valor inválido",IF(I152="Não","Fora do período",IF(G152="A conferir","A conferir",IF(G152="Excluído","Excluído","OK")))))))))))</f>
        <v/>
      </c>
    </row>
    <row r="153">
      <c r="A153" s="20" t="n"/>
      <c r="B153" s="21" t="n"/>
      <c r="C153" s="22" t="n"/>
      <c r="D153" s="23">
        <f>IF(C153="","",IFERROR(VLOOKUP(C153,'Configurações'!$A$11:$B$30,2,FALSE),"Conta inválida"))</f>
        <v/>
      </c>
      <c r="E153" s="22" t="n"/>
      <c r="F153" s="20" t="n"/>
      <c r="G153" s="22" t="n"/>
      <c r="H153" s="41" t="n"/>
      <c r="I153" s="23">
        <f>IF(B153="","",IF(NOT(ISNUMBER(B153)),"Data inválida",IF(OR('Configurações'!$B$2="",'Configurações'!$B$3=""),"",IF(AND(B153&gt;='Configurações'!$B$2,B153&lt;='Configurações'!$B$3),"Sim","Não"))))</f>
        <v/>
      </c>
      <c r="J153" s="42">
        <f>IF(K153="OK",IF(D153="Entrada",H153,IF(D153="Saída",-H153,"")),"")</f>
        <v/>
      </c>
      <c r="K153" s="23">
        <f>IF(COUNTA(A153:C153,E153:H153)=0,"",IF(OR(A153="",B153="",C153="",E153="",G153="",H153=""),"Preenchimento incompleto",IF(COUNTIF($A$6:$A$155,A153)&gt;1,"ID duplicado",IF(D153="Conta inválida","Conta inválida",IF(AND(G153&lt;&gt;"Confirmado",G153&lt;&gt;"A conferir",G153&lt;&gt;"Excluído"),"Situação inválida",IF(I153="Data inválida","Data inválida",IF(I153="","Período não definido",IF(OR(NOT(ISNUMBER(H153)),H153&lt;=0),"Valor inválido",IF(I153="Não","Fora do período",IF(G153="A conferir","A conferir",IF(G153="Excluído","Excluído","OK")))))))))))</f>
        <v/>
      </c>
    </row>
    <row r="154">
      <c r="A154" s="20" t="n"/>
      <c r="B154" s="21" t="n"/>
      <c r="C154" s="22" t="n"/>
      <c r="D154" s="23">
        <f>IF(C154="","",IFERROR(VLOOKUP(C154,'Configurações'!$A$11:$B$30,2,FALSE),"Conta inválida"))</f>
        <v/>
      </c>
      <c r="E154" s="22" t="n"/>
      <c r="F154" s="20" t="n"/>
      <c r="G154" s="22" t="n"/>
      <c r="H154" s="41" t="n"/>
      <c r="I154" s="23">
        <f>IF(B154="","",IF(NOT(ISNUMBER(B154)),"Data inválida",IF(OR('Configurações'!$B$2="",'Configurações'!$B$3=""),"",IF(AND(B154&gt;='Configurações'!$B$2,B154&lt;='Configurações'!$B$3),"Sim","Não"))))</f>
        <v/>
      </c>
      <c r="J154" s="42">
        <f>IF(K154="OK",IF(D154="Entrada",H154,IF(D154="Saída",-H154,"")),"")</f>
        <v/>
      </c>
      <c r="K154" s="23">
        <f>IF(COUNTA(A154:C154,E154:H154)=0,"",IF(OR(A154="",B154="",C154="",E154="",G154="",H154=""),"Preenchimento incompleto",IF(COUNTIF($A$6:$A$155,A154)&gt;1,"ID duplicado",IF(D154="Conta inválida","Conta inválida",IF(AND(G154&lt;&gt;"Confirmado",G154&lt;&gt;"A conferir",G154&lt;&gt;"Excluído"),"Situação inválida",IF(I154="Data inválida","Data inválida",IF(I154="","Período não definido",IF(OR(NOT(ISNUMBER(H154)),H154&lt;=0),"Valor inválido",IF(I154="Não","Fora do período",IF(G154="A conferir","A conferir",IF(G154="Excluído","Excluído","OK")))))))))))</f>
        <v/>
      </c>
    </row>
    <row r="155">
      <c r="A155" s="20" t="n"/>
      <c r="B155" s="21" t="n"/>
      <c r="C155" s="22" t="n"/>
      <c r="D155" s="23">
        <f>IF(C155="","",IFERROR(VLOOKUP(C155,'Configurações'!$A$11:$B$30,2,FALSE),"Conta inválida"))</f>
        <v/>
      </c>
      <c r="E155" s="22" t="n"/>
      <c r="F155" s="20" t="n"/>
      <c r="G155" s="22" t="n"/>
      <c r="H155" s="41" t="n"/>
      <c r="I155" s="23">
        <f>IF(B155="","",IF(NOT(ISNUMBER(B155)),"Data inválida",IF(OR('Configurações'!$B$2="",'Configurações'!$B$3=""),"",IF(AND(B155&gt;='Configurações'!$B$2,B155&lt;='Configurações'!$B$3),"Sim","Não"))))</f>
        <v/>
      </c>
      <c r="J155" s="42">
        <f>IF(K155="OK",IF(D155="Entrada",H155,IF(D155="Saída",-H155,"")),"")</f>
        <v/>
      </c>
      <c r="K155" s="23">
        <f>IF(COUNTA(A155:C155,E155:H155)=0,"",IF(OR(A155="",B155="",C155="",E155="",G155="",H155=""),"Preenchimento incompleto",IF(COUNTIF($A$6:$A$155,A155)&gt;1,"ID duplicado",IF(D155="Conta inválida","Conta inválida",IF(AND(G155&lt;&gt;"Confirmado",G155&lt;&gt;"A conferir",G155&lt;&gt;"Excluído"),"Situação inválida",IF(I155="Data inválida","Data inválida",IF(I155="","Período não definido",IF(OR(NOT(ISNUMBER(H155)),H155&lt;=0),"Valor inválido",IF(I155="Não","Fora do período",IF(G155="A conferir","A conferir",IF(G155="Excluído","Excluído","OK")))))))))))</f>
        <v/>
      </c>
    </row>
  </sheetData>
  <autoFilter ref="A5:K155"/>
  <mergeCells count="1">
    <mergeCell ref="A1:K1"/>
  </mergeCells>
  <conditionalFormatting sqref="A6:A155">
    <cfRule type="expression" priority="1" dxfId="1" stopIfTrue="1">
      <formula>AND($A6&lt;&gt;"",COUNTIF($A$6:$A$155,$A6)&gt;1)</formula>
    </cfRule>
  </conditionalFormatting>
  <conditionalFormatting sqref="A6:K155">
    <cfRule type="expression" priority="2" dxfId="4" stopIfTrue="1">
      <formula>$K6="OK"</formula>
    </cfRule>
    <cfRule type="expression" priority="3" dxfId="3" stopIfTrue="1">
      <formula>$K6="A conferir"</formula>
    </cfRule>
    <cfRule type="expression" priority="4" dxfId="5" stopIfTrue="1">
      <formula>$K6="Fora do período"</formula>
    </cfRule>
    <cfRule type="expression" priority="5" dxfId="6" stopIfTrue="1">
      <formula>$K6="Excluído"</formula>
    </cfRule>
    <cfRule type="expression" priority="6" dxfId="7" stopIfTrue="1">
      <formula>AND($K6&lt;&gt;"",$K6&lt;&gt;"OK",$K6&lt;&gt;"A conferir",$K6&lt;&gt;"Fora do período",$K6&lt;&gt;"Excluído")</formula>
    </cfRule>
  </conditionalFormatting>
  <dataValidations count="8">
    <dataValidation sqref="A6:A155" showDropDown="0" showInputMessage="0" showErrorMessage="1" allowBlank="0" errorTitle="ID inválido" error="Informe um ID com até 20 caracteres." type="textLength" operator="lessThanOrEqual">
      <formula1>20</formula1>
    </dataValidation>
    <dataValidation sqref="B6:B155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C6:C155" showDropDown="0" showInputMessage="0" showErrorMessage="1" allowBlank="0" errorTitle="Conta inválida" error="Selecione uma conta cadastrada na aba Configurações." type="list">
      <formula1>INDIRECT("'Configurações'!$A$11:$A$30")</formula1>
    </dataValidation>
    <dataValidation sqref="E6:E155" showDropDown="0" showInputMessage="0" showErrorMessage="1" allowBlank="0" errorTitle="Histórico muito longo" error="O histórico deve ter no máximo 120 caracteres." type="textLength" operator="lessThanOrEqual">
      <formula1>120</formula1>
    </dataValidation>
    <dataValidation sqref="F6:F155" showDropDown="0" showInputMessage="0" showErrorMessage="1" allowBlank="0" errorTitle="Referência muito longa" error="A referência deve ter no máximo 40 caracteres." type="textLength" operator="lessThanOrEqual">
      <formula1>40</formula1>
    </dataValidation>
    <dataValidation sqref="G6:G155" showDropDown="0" showInputMessage="0" showErrorMessage="1" allowBlank="0" errorTitle="Situação inválida" error="Selecione uma situação cadastrada na aba Configurações." type="list">
      <formula1>INDIRECT("'Configurações'!$D$11:$D$13")</formula1>
    </dataValidation>
    <dataValidation sqref="H6:H155" showDropDown="0" showInputMessage="0" showErrorMessage="1" allowBlank="0" errorTitle="Valor inválido" error="Informe um valor positivo entre R$ 0,01 e R$ 999.999.999,00." type="decimal" operator="between">
      <formula1>0.01</formula1>
      <formula2>999999999</formula2>
    </dataValidation>
    <dataValidation sqref="D6:D155 I6:I155 J6:J155 K6:K155" showDropDown="0" showInputMessage="0" showErrorMessage="1" allowBlank="0" errorTitle="Coluna calculada" error="Esta coluna contém fórmulas e não deve ser alterada manualmente." type="custom">
      <formula1>FALSE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7" customWidth="1" min="3" max="3"/>
    <col width="18" customWidth="1" min="4" max="4"/>
    <col width="18" customWidth="1" min="5" max="5"/>
    <col width="23" customWidth="1" min="6" max="6"/>
    <col width="3" customWidth="1" min="7" max="7"/>
    <col width="27" customWidth="1" min="8" max="8"/>
    <col width="22" customWidth="1" min="9" max="9"/>
  </cols>
  <sheetData>
    <row r="1" ht="28" customHeight="1">
      <c r="A1" s="1" t="inlineStr">
        <is>
          <t>MODELO COM DADOS FICTÍCIOS — substitua ou exclua os exemplos antes do uso.</t>
        </is>
      </c>
      <c r="B1" s="39" t="n"/>
      <c r="C1" s="39" t="n"/>
      <c r="D1" s="39" t="n"/>
      <c r="E1" s="39" t="n"/>
      <c r="F1" s="39" t="n"/>
      <c r="G1" s="39" t="n"/>
      <c r="H1" s="39" t="n"/>
      <c r="I1" s="36" t="n"/>
    </row>
    <row r="2">
      <c r="A2" s="13" t="inlineStr">
        <is>
          <t>Período selecionado</t>
        </is>
      </c>
      <c r="B2" s="26">
        <f>IF(OR('Configurações'!B2="",'Configurações'!B3=""),"",TEXT('Configurações'!B2,"dd/mm/yyyy")&amp;" a "&amp;TEXT('Configurações'!B3,"dd/mm/yyyy"))</f>
        <v/>
      </c>
      <c r="H2" s="27" t="inlineStr">
        <is>
          <t>Saldo inicial</t>
        </is>
      </c>
      <c r="I2" s="43">
        <f>IF('Configurações'!B4="","",'Configurações'!B4)</f>
        <v/>
      </c>
    </row>
    <row r="3">
      <c r="H3" s="27" t="inlineStr">
        <is>
          <t>Entradas confirmadas</t>
        </is>
      </c>
      <c r="I3" s="43">
        <f>IF(OR('Configurações'!B2="",'Configurações'!B3=""),"",D26)</f>
        <v/>
      </c>
    </row>
    <row r="4">
      <c r="H4" s="27" t="inlineStr">
        <is>
          <t>Saídas confirmadas</t>
        </is>
      </c>
      <c r="I4" s="43">
        <f>IF(OR('Configurações'!B2="",'Configurações'!B3=""),"",E26)</f>
        <v/>
      </c>
    </row>
    <row r="5" ht="30" customHeight="1">
      <c r="A5" s="3" t="inlineStr">
        <is>
          <t>Conta</t>
        </is>
      </c>
      <c r="B5" s="3" t="inlineStr">
        <is>
          <t>Natureza</t>
        </is>
      </c>
      <c r="C5" s="3" t="inlineStr">
        <is>
          <t>Qtd. confirmada</t>
        </is>
      </c>
      <c r="D5" s="3" t="inlineStr">
        <is>
          <t>Entradas (R$)</t>
        </is>
      </c>
      <c r="E5" s="3" t="inlineStr">
        <is>
          <t>Saídas (R$)</t>
        </is>
      </c>
      <c r="F5" s="3" t="inlineStr">
        <is>
          <t>Movimento líquido (R$)</t>
        </is>
      </c>
      <c r="H5" s="27" t="inlineStr">
        <is>
          <t>Saldo final calculado</t>
        </is>
      </c>
      <c r="I5" s="43">
        <f>IF(OR(I2="",I3="",I4=""),"",I2+I3-I4)</f>
        <v/>
      </c>
    </row>
    <row r="6">
      <c r="A6" s="29">
        <f>IF('Configurações'!A11="","",'Configurações'!A11)</f>
        <v/>
      </c>
      <c r="B6" s="29">
        <f>IF('Configurações'!B11="","",'Configurações'!B11)</f>
        <v/>
      </c>
      <c r="C6" s="30">
        <f>IF($A6="","",COUNTIFS('Lançamentos'!$C$6:$C$155,$A6,'Lançamentos'!$K$6:$K$155,"OK"))</f>
        <v/>
      </c>
      <c r="D6" s="38">
        <f>IF($A6="","",IF($B6="Entrada",SUMIFS('Lançamentos'!$J$6:$J$155,'Lançamentos'!$C$6:$C$155,$A6,'Lançamentos'!$K$6:$K$155,"OK"),0))</f>
        <v/>
      </c>
      <c r="E6" s="38">
        <f>IF($A6="","",IF($B6="Saída",-SUMIFS('Lançamentos'!$J$6:$J$155,'Lançamentos'!$C$6:$C$155,$A6,'Lançamentos'!$K$6:$K$155,"OK"),0))</f>
        <v/>
      </c>
      <c r="F6" s="38">
        <f>IF(OR(D6="",E6=""),"",D6-E6)</f>
        <v/>
      </c>
      <c r="H6" s="27" t="inlineStr">
        <is>
          <t>Saldo final informado</t>
        </is>
      </c>
      <c r="I6" s="43">
        <f>IF('Configurações'!B5="","",'Configurações'!B5)</f>
        <v/>
      </c>
    </row>
    <row r="7">
      <c r="A7" s="31">
        <f>IF('Configurações'!A12="","",'Configurações'!A12)</f>
        <v/>
      </c>
      <c r="B7" s="31">
        <f>IF('Configurações'!B12="","",'Configurações'!B12)</f>
        <v/>
      </c>
      <c r="C7" s="32">
        <f>IF($A7="","",COUNTIFS('Lançamentos'!$C$6:$C$155,$A7,'Lançamentos'!$K$6:$K$155,"OK"))</f>
        <v/>
      </c>
      <c r="D7" s="37">
        <f>IF($A7="","",IF($B7="Entrada",SUMIFS('Lançamentos'!$J$6:$J$155,'Lançamentos'!$C$6:$C$155,$A7,'Lançamentos'!$K$6:$K$155,"OK"),0))</f>
        <v/>
      </c>
      <c r="E7" s="37">
        <f>IF($A7="","",IF($B7="Saída",-SUMIFS('Lançamentos'!$J$6:$J$155,'Lançamentos'!$C$6:$C$155,$A7,'Lançamentos'!$K$6:$K$155,"OK"),0))</f>
        <v/>
      </c>
      <c r="F7" s="37">
        <f>IF(OR(D7="",E7=""),"",D7-E7)</f>
        <v/>
      </c>
      <c r="H7" s="27" t="inlineStr">
        <is>
          <t>Diferença</t>
        </is>
      </c>
      <c r="I7" s="43">
        <f>IF(OR(I5="",I6=""),"",I5-I6)</f>
        <v/>
      </c>
    </row>
    <row r="8">
      <c r="A8" s="29">
        <f>IF('Configurações'!A13="","",'Configurações'!A13)</f>
        <v/>
      </c>
      <c r="B8" s="29">
        <f>IF('Configurações'!B13="","",'Configurações'!B13)</f>
        <v/>
      </c>
      <c r="C8" s="30">
        <f>IF($A8="","",COUNTIFS('Lançamentos'!$C$6:$C$155,$A8,'Lançamentos'!$K$6:$K$155,"OK"))</f>
        <v/>
      </c>
      <c r="D8" s="38">
        <f>IF($A8="","",IF($B8="Entrada",SUMIFS('Lançamentos'!$J$6:$J$155,'Lançamentos'!$C$6:$C$155,$A8,'Lançamentos'!$K$6:$K$155,"OK"),0))</f>
        <v/>
      </c>
      <c r="E8" s="38">
        <f>IF($A8="","",IF($B8="Saída",-SUMIFS('Lançamentos'!$J$6:$J$155,'Lançamentos'!$C$6:$C$155,$A8,'Lançamentos'!$K$6:$K$155,"OK"),0))</f>
        <v/>
      </c>
      <c r="F8" s="38">
        <f>IF(OR(D8="",E8=""),"",D8-E8)</f>
        <v/>
      </c>
      <c r="H8" s="27" t="inlineStr">
        <is>
          <t>Situação</t>
        </is>
      </c>
      <c r="I8" s="26">
        <f>IF(OR(I7="",'Configurações'!B6=""),"Pendente",IF(ABS(I7)&lt;='Configurações'!B6,"Conciliado","Divergência"))</f>
        <v/>
      </c>
    </row>
    <row r="9">
      <c r="A9" s="31">
        <f>IF('Configurações'!A14="","",'Configurações'!A14)</f>
        <v/>
      </c>
      <c r="B9" s="31">
        <f>IF('Configurações'!B14="","",'Configurações'!B14)</f>
        <v/>
      </c>
      <c r="C9" s="32">
        <f>IF($A9="","",COUNTIFS('Lançamentos'!$C$6:$C$155,$A9,'Lançamentos'!$K$6:$K$155,"OK"))</f>
        <v/>
      </c>
      <c r="D9" s="37">
        <f>IF($A9="","",IF($B9="Entrada",SUMIFS('Lançamentos'!$J$6:$J$155,'Lançamentos'!$C$6:$C$155,$A9,'Lançamentos'!$K$6:$K$155,"OK"),0))</f>
        <v/>
      </c>
      <c r="E9" s="37">
        <f>IF($A9="","",IF($B9="Saída",-SUMIFS('Lançamentos'!$J$6:$J$155,'Lançamentos'!$C$6:$C$155,$A9,'Lançamentos'!$K$6:$K$155,"OK"),0))</f>
        <v/>
      </c>
      <c r="F9" s="37">
        <f>IF(OR(D9="",E9=""),"",D9-E9)</f>
        <v/>
      </c>
      <c r="H9" s="27" t="inlineStr">
        <is>
          <t>A conferir no período</t>
        </is>
      </c>
      <c r="I9" s="33">
        <f>COUNTIF('Lançamentos'!$K$6:$K$155,"A conferir")</f>
        <v/>
      </c>
    </row>
    <row r="10">
      <c r="A10" s="29">
        <f>IF('Configurações'!A15="","",'Configurações'!A15)</f>
        <v/>
      </c>
      <c r="B10" s="29">
        <f>IF('Configurações'!B15="","",'Configurações'!B15)</f>
        <v/>
      </c>
      <c r="C10" s="30">
        <f>IF($A10="","",COUNTIFS('Lançamentos'!$C$6:$C$155,$A10,'Lançamentos'!$K$6:$K$155,"OK"))</f>
        <v/>
      </c>
      <c r="D10" s="38">
        <f>IF($A10="","",IF($B10="Entrada",SUMIFS('Lançamentos'!$J$6:$J$155,'Lançamentos'!$C$6:$C$155,$A10,'Lançamentos'!$K$6:$K$155,"OK"),0))</f>
        <v/>
      </c>
      <c r="E10" s="38">
        <f>IF($A10="","",IF($B10="Saída",-SUMIFS('Lançamentos'!$J$6:$J$155,'Lançamentos'!$C$6:$C$155,$A10,'Lançamentos'!$K$6:$K$155,"OK"),0))</f>
        <v/>
      </c>
      <c r="F10" s="38">
        <f>IF(OR(D10="",E10=""),"",D10-E10)</f>
        <v/>
      </c>
      <c r="H10" s="27" t="inlineStr">
        <is>
          <t>Registros para revisar</t>
        </is>
      </c>
      <c r="I10" s="33">
        <f>COUNTIFS('Lançamentos'!$K$6:$K$155,"&lt;&gt;",'Lançamentos'!$K$6:$K$155,"&lt;&gt;OK",'Lançamentos'!$K$6:$K$155,"&lt;&gt;Excluído")</f>
        <v/>
      </c>
    </row>
    <row r="11">
      <c r="A11" s="31">
        <f>IF('Configurações'!A16="","",'Configurações'!A16)</f>
        <v/>
      </c>
      <c r="B11" s="31">
        <f>IF('Configurações'!B16="","",'Configurações'!B16)</f>
        <v/>
      </c>
      <c r="C11" s="32">
        <f>IF($A11="","",COUNTIFS('Lançamentos'!$C$6:$C$155,$A11,'Lançamentos'!$K$6:$K$155,"OK"))</f>
        <v/>
      </c>
      <c r="D11" s="37">
        <f>IF($A11="","",IF($B11="Entrada",SUMIFS('Lançamentos'!$J$6:$J$155,'Lançamentos'!$C$6:$C$155,$A11,'Lançamentos'!$K$6:$K$155,"OK"),0))</f>
        <v/>
      </c>
      <c r="E11" s="37">
        <f>IF($A11="","",IF($B11="Saída",-SUMIFS('Lançamentos'!$J$6:$J$155,'Lançamentos'!$C$6:$C$155,$A11,'Lançamentos'!$K$6:$K$155,"OK"),0))</f>
        <v/>
      </c>
      <c r="F11" s="37">
        <f>IF(OR(D11="",E11=""),"",D11-E11)</f>
        <v/>
      </c>
      <c r="H11" s="27" t="inlineStr">
        <is>
          <t>Fora do período</t>
        </is>
      </c>
      <c r="I11" s="33">
        <f>COUNTIF('Lançamentos'!$K$6:$K$155,"Fora do período")</f>
        <v/>
      </c>
    </row>
    <row r="12">
      <c r="A12" s="29">
        <f>IF('Configurações'!A17="","",'Configurações'!A17)</f>
        <v/>
      </c>
      <c r="B12" s="29">
        <f>IF('Configurações'!B17="","",'Configurações'!B17)</f>
        <v/>
      </c>
      <c r="C12" s="30">
        <f>IF($A12="","",COUNTIFS('Lançamentos'!$C$6:$C$155,$A12,'Lançamentos'!$K$6:$K$155,"OK"))</f>
        <v/>
      </c>
      <c r="D12" s="38">
        <f>IF($A12="","",IF($B12="Entrada",SUMIFS('Lançamentos'!$J$6:$J$155,'Lançamentos'!$C$6:$C$155,$A12,'Lançamentos'!$K$6:$K$155,"OK"),0))</f>
        <v/>
      </c>
      <c r="E12" s="38">
        <f>IF($A12="","",IF($B12="Saída",-SUMIFS('Lançamentos'!$J$6:$J$155,'Lançamentos'!$C$6:$C$155,$A12,'Lançamentos'!$K$6:$K$155,"OK"),0))</f>
        <v/>
      </c>
      <c r="F12" s="38">
        <f>IF(OR(D12="",E12=""),"",D12-E12)</f>
        <v/>
      </c>
    </row>
    <row r="13">
      <c r="A13" s="31">
        <f>IF('Configurações'!A18="","",'Configurações'!A18)</f>
        <v/>
      </c>
      <c r="B13" s="31">
        <f>IF('Configurações'!B18="","",'Configurações'!B18)</f>
        <v/>
      </c>
      <c r="C13" s="32">
        <f>IF($A13="","",COUNTIFS('Lançamentos'!$C$6:$C$155,$A13,'Lançamentos'!$K$6:$K$155,"OK"))</f>
        <v/>
      </c>
      <c r="D13" s="37">
        <f>IF($A13="","",IF($B13="Entrada",SUMIFS('Lançamentos'!$J$6:$J$155,'Lançamentos'!$C$6:$C$155,$A13,'Lançamentos'!$K$6:$K$155,"OK"),0))</f>
        <v/>
      </c>
      <c r="E13" s="37">
        <f>IF($A13="","",IF($B13="Saída",-SUMIFS('Lançamentos'!$J$6:$J$155,'Lançamentos'!$C$6:$C$155,$A13,'Lançamentos'!$K$6:$K$155,"OK"),0))</f>
        <v/>
      </c>
      <c r="F13" s="37">
        <f>IF(OR(D13="",E13=""),"",D13-E13)</f>
        <v/>
      </c>
    </row>
    <row r="14">
      <c r="A14" s="29">
        <f>IF('Configurações'!A19="","",'Configurações'!A19)</f>
        <v/>
      </c>
      <c r="B14" s="29">
        <f>IF('Configurações'!B19="","",'Configurações'!B19)</f>
        <v/>
      </c>
      <c r="C14" s="30">
        <f>IF($A14="","",COUNTIFS('Lançamentos'!$C$6:$C$155,$A14,'Lançamentos'!$K$6:$K$155,"OK"))</f>
        <v/>
      </c>
      <c r="D14" s="38">
        <f>IF($A14="","",IF($B14="Entrada",SUMIFS('Lançamentos'!$J$6:$J$155,'Lançamentos'!$C$6:$C$155,$A14,'Lançamentos'!$K$6:$K$155,"OK"),0))</f>
        <v/>
      </c>
      <c r="E14" s="38">
        <f>IF($A14="","",IF($B14="Saída",-SUMIFS('Lançamentos'!$J$6:$J$155,'Lançamentos'!$C$6:$C$155,$A14,'Lançamentos'!$K$6:$K$155,"OK"),0))</f>
        <v/>
      </c>
      <c r="F14" s="38">
        <f>IF(OR(D14="",E14=""),"",D14-E14)</f>
        <v/>
      </c>
    </row>
    <row r="15">
      <c r="A15" s="31">
        <f>IF('Configurações'!A20="","",'Configurações'!A20)</f>
        <v/>
      </c>
      <c r="B15" s="31">
        <f>IF('Configurações'!B20="","",'Configurações'!B20)</f>
        <v/>
      </c>
      <c r="C15" s="32">
        <f>IF($A15="","",COUNTIFS('Lançamentos'!$C$6:$C$155,$A15,'Lançamentos'!$K$6:$K$155,"OK"))</f>
        <v/>
      </c>
      <c r="D15" s="37">
        <f>IF($A15="","",IF($B15="Entrada",SUMIFS('Lançamentos'!$J$6:$J$155,'Lançamentos'!$C$6:$C$155,$A15,'Lançamentos'!$K$6:$K$155,"OK"),0))</f>
        <v/>
      </c>
      <c r="E15" s="37">
        <f>IF($A15="","",IF($B15="Saída",-SUMIFS('Lançamentos'!$J$6:$J$155,'Lançamentos'!$C$6:$C$155,$A15,'Lançamentos'!$K$6:$K$155,"OK"),0))</f>
        <v/>
      </c>
      <c r="F15" s="37">
        <f>IF(OR(D15="",E15=""),"",D15-E15)</f>
        <v/>
      </c>
    </row>
    <row r="16">
      <c r="A16" s="29">
        <f>IF('Configurações'!A21="","",'Configurações'!A21)</f>
        <v/>
      </c>
      <c r="B16" s="29">
        <f>IF('Configurações'!B21="","",'Configurações'!B21)</f>
        <v/>
      </c>
      <c r="C16" s="30">
        <f>IF($A16="","",COUNTIFS('Lançamentos'!$C$6:$C$155,$A16,'Lançamentos'!$K$6:$K$155,"OK"))</f>
        <v/>
      </c>
      <c r="D16" s="38">
        <f>IF($A16="","",IF($B16="Entrada",SUMIFS('Lançamentos'!$J$6:$J$155,'Lançamentos'!$C$6:$C$155,$A16,'Lançamentos'!$K$6:$K$155,"OK"),0))</f>
        <v/>
      </c>
      <c r="E16" s="38">
        <f>IF($A16="","",IF($B16="Saída",-SUMIFS('Lançamentos'!$J$6:$J$155,'Lançamentos'!$C$6:$C$155,$A16,'Lançamentos'!$K$6:$K$155,"OK"),0))</f>
        <v/>
      </c>
      <c r="F16" s="38">
        <f>IF(OR(D16="",E16=""),"",D16-E16)</f>
        <v/>
      </c>
    </row>
    <row r="17">
      <c r="A17" s="31">
        <f>IF('Configurações'!A22="","",'Configurações'!A22)</f>
        <v/>
      </c>
      <c r="B17" s="31">
        <f>IF('Configurações'!B22="","",'Configurações'!B22)</f>
        <v/>
      </c>
      <c r="C17" s="32">
        <f>IF($A17="","",COUNTIFS('Lançamentos'!$C$6:$C$155,$A17,'Lançamentos'!$K$6:$K$155,"OK"))</f>
        <v/>
      </c>
      <c r="D17" s="37">
        <f>IF($A17="","",IF($B17="Entrada",SUMIFS('Lançamentos'!$J$6:$J$155,'Lançamentos'!$C$6:$C$155,$A17,'Lançamentos'!$K$6:$K$155,"OK"),0))</f>
        <v/>
      </c>
      <c r="E17" s="37">
        <f>IF($A17="","",IF($B17="Saída",-SUMIFS('Lançamentos'!$J$6:$J$155,'Lançamentos'!$C$6:$C$155,$A17,'Lançamentos'!$K$6:$K$155,"OK"),0))</f>
        <v/>
      </c>
      <c r="F17" s="37">
        <f>IF(OR(D17="",E17=""),"",D17-E17)</f>
        <v/>
      </c>
    </row>
    <row r="18">
      <c r="A18" s="29">
        <f>IF('Configurações'!A23="","",'Configurações'!A23)</f>
        <v/>
      </c>
      <c r="B18" s="29">
        <f>IF('Configurações'!B23="","",'Configurações'!B23)</f>
        <v/>
      </c>
      <c r="C18" s="30">
        <f>IF($A18="","",COUNTIFS('Lançamentos'!$C$6:$C$155,$A18,'Lançamentos'!$K$6:$K$155,"OK"))</f>
        <v/>
      </c>
      <c r="D18" s="38">
        <f>IF($A18="","",IF($B18="Entrada",SUMIFS('Lançamentos'!$J$6:$J$155,'Lançamentos'!$C$6:$C$155,$A18,'Lançamentos'!$K$6:$K$155,"OK"),0))</f>
        <v/>
      </c>
      <c r="E18" s="38">
        <f>IF($A18="","",IF($B18="Saída",-SUMIFS('Lançamentos'!$J$6:$J$155,'Lançamentos'!$C$6:$C$155,$A18,'Lançamentos'!$K$6:$K$155,"OK"),0))</f>
        <v/>
      </c>
      <c r="F18" s="38">
        <f>IF(OR(D18="",E18=""),"",D18-E18)</f>
        <v/>
      </c>
    </row>
    <row r="19">
      <c r="A19" s="31">
        <f>IF('Configurações'!A24="","",'Configurações'!A24)</f>
        <v/>
      </c>
      <c r="B19" s="31">
        <f>IF('Configurações'!B24="","",'Configurações'!B24)</f>
        <v/>
      </c>
      <c r="C19" s="32">
        <f>IF($A19="","",COUNTIFS('Lançamentos'!$C$6:$C$155,$A19,'Lançamentos'!$K$6:$K$155,"OK"))</f>
        <v/>
      </c>
      <c r="D19" s="37">
        <f>IF($A19="","",IF($B19="Entrada",SUMIFS('Lançamentos'!$J$6:$J$155,'Lançamentos'!$C$6:$C$155,$A19,'Lançamentos'!$K$6:$K$155,"OK"),0))</f>
        <v/>
      </c>
      <c r="E19" s="37">
        <f>IF($A19="","",IF($B19="Saída",-SUMIFS('Lançamentos'!$J$6:$J$155,'Lançamentos'!$C$6:$C$155,$A19,'Lançamentos'!$K$6:$K$155,"OK"),0))</f>
        <v/>
      </c>
      <c r="F19" s="37">
        <f>IF(OR(D19="",E19=""),"",D19-E19)</f>
        <v/>
      </c>
    </row>
    <row r="20">
      <c r="A20" s="29">
        <f>IF('Configurações'!A25="","",'Configurações'!A25)</f>
        <v/>
      </c>
      <c r="B20" s="29">
        <f>IF('Configurações'!B25="","",'Configurações'!B25)</f>
        <v/>
      </c>
      <c r="C20" s="30">
        <f>IF($A20="","",COUNTIFS('Lançamentos'!$C$6:$C$155,$A20,'Lançamentos'!$K$6:$K$155,"OK"))</f>
        <v/>
      </c>
      <c r="D20" s="38">
        <f>IF($A20="","",IF($B20="Entrada",SUMIFS('Lançamentos'!$J$6:$J$155,'Lançamentos'!$C$6:$C$155,$A20,'Lançamentos'!$K$6:$K$155,"OK"),0))</f>
        <v/>
      </c>
      <c r="E20" s="38">
        <f>IF($A20="","",IF($B20="Saída",-SUMIFS('Lançamentos'!$J$6:$J$155,'Lançamentos'!$C$6:$C$155,$A20,'Lançamentos'!$K$6:$K$155,"OK"),0))</f>
        <v/>
      </c>
      <c r="F20" s="38">
        <f>IF(OR(D20="",E20=""),"",D20-E20)</f>
        <v/>
      </c>
    </row>
    <row r="21">
      <c r="A21" s="31">
        <f>IF('Configurações'!A26="","",'Configurações'!A26)</f>
        <v/>
      </c>
      <c r="B21" s="31">
        <f>IF('Configurações'!B26="","",'Configurações'!B26)</f>
        <v/>
      </c>
      <c r="C21" s="32">
        <f>IF($A21="","",COUNTIFS('Lançamentos'!$C$6:$C$155,$A21,'Lançamentos'!$K$6:$K$155,"OK"))</f>
        <v/>
      </c>
      <c r="D21" s="37">
        <f>IF($A21="","",IF($B21="Entrada",SUMIFS('Lançamentos'!$J$6:$J$155,'Lançamentos'!$C$6:$C$155,$A21,'Lançamentos'!$K$6:$K$155,"OK"),0))</f>
        <v/>
      </c>
      <c r="E21" s="37">
        <f>IF($A21="","",IF($B21="Saída",-SUMIFS('Lançamentos'!$J$6:$J$155,'Lançamentos'!$C$6:$C$155,$A21,'Lançamentos'!$K$6:$K$155,"OK"),0))</f>
        <v/>
      </c>
      <c r="F21" s="37">
        <f>IF(OR(D21="",E21=""),"",D21-E21)</f>
        <v/>
      </c>
    </row>
    <row r="22">
      <c r="A22" s="29">
        <f>IF('Configurações'!A27="","",'Configurações'!A27)</f>
        <v/>
      </c>
      <c r="B22" s="29">
        <f>IF('Configurações'!B27="","",'Configurações'!B27)</f>
        <v/>
      </c>
      <c r="C22" s="30">
        <f>IF($A22="","",COUNTIFS('Lançamentos'!$C$6:$C$155,$A22,'Lançamentos'!$K$6:$K$155,"OK"))</f>
        <v/>
      </c>
      <c r="D22" s="38">
        <f>IF($A22="","",IF($B22="Entrada",SUMIFS('Lançamentos'!$J$6:$J$155,'Lançamentos'!$C$6:$C$155,$A22,'Lançamentos'!$K$6:$K$155,"OK"),0))</f>
        <v/>
      </c>
      <c r="E22" s="38">
        <f>IF($A22="","",IF($B22="Saída",-SUMIFS('Lançamentos'!$J$6:$J$155,'Lançamentos'!$C$6:$C$155,$A22,'Lançamentos'!$K$6:$K$155,"OK"),0))</f>
        <v/>
      </c>
      <c r="F22" s="38">
        <f>IF(OR(D22="",E22=""),"",D22-E22)</f>
        <v/>
      </c>
    </row>
    <row r="23">
      <c r="A23" s="31">
        <f>IF('Configurações'!A28="","",'Configurações'!A28)</f>
        <v/>
      </c>
      <c r="B23" s="31">
        <f>IF('Configurações'!B28="","",'Configurações'!B28)</f>
        <v/>
      </c>
      <c r="C23" s="32">
        <f>IF($A23="","",COUNTIFS('Lançamentos'!$C$6:$C$155,$A23,'Lançamentos'!$K$6:$K$155,"OK"))</f>
        <v/>
      </c>
      <c r="D23" s="37">
        <f>IF($A23="","",IF($B23="Entrada",SUMIFS('Lançamentos'!$J$6:$J$155,'Lançamentos'!$C$6:$C$155,$A23,'Lançamentos'!$K$6:$K$155,"OK"),0))</f>
        <v/>
      </c>
      <c r="E23" s="37">
        <f>IF($A23="","",IF($B23="Saída",-SUMIFS('Lançamentos'!$J$6:$J$155,'Lançamentos'!$C$6:$C$155,$A23,'Lançamentos'!$K$6:$K$155,"OK"),0))</f>
        <v/>
      </c>
      <c r="F23" s="37">
        <f>IF(OR(D23="",E23=""),"",D23-E23)</f>
        <v/>
      </c>
    </row>
    <row r="24">
      <c r="A24" s="29">
        <f>IF('Configurações'!A29="","",'Configurações'!A29)</f>
        <v/>
      </c>
      <c r="B24" s="29">
        <f>IF('Configurações'!B29="","",'Configurações'!B29)</f>
        <v/>
      </c>
      <c r="C24" s="30">
        <f>IF($A24="","",COUNTIFS('Lançamentos'!$C$6:$C$155,$A24,'Lançamentos'!$K$6:$K$155,"OK"))</f>
        <v/>
      </c>
      <c r="D24" s="38">
        <f>IF($A24="","",IF($B24="Entrada",SUMIFS('Lançamentos'!$J$6:$J$155,'Lançamentos'!$C$6:$C$155,$A24,'Lançamentos'!$K$6:$K$155,"OK"),0))</f>
        <v/>
      </c>
      <c r="E24" s="38">
        <f>IF($A24="","",IF($B24="Saída",-SUMIFS('Lançamentos'!$J$6:$J$155,'Lançamentos'!$C$6:$C$155,$A24,'Lançamentos'!$K$6:$K$155,"OK"),0))</f>
        <v/>
      </c>
      <c r="F24" s="38">
        <f>IF(OR(D24="",E24=""),"",D24-E24)</f>
        <v/>
      </c>
    </row>
    <row r="25">
      <c r="A25" s="31">
        <f>IF('Configurações'!A30="","",'Configurações'!A30)</f>
        <v/>
      </c>
      <c r="B25" s="31">
        <f>IF('Configurações'!B30="","",'Configurações'!B30)</f>
        <v/>
      </c>
      <c r="C25" s="32">
        <f>IF($A25="","",COUNTIFS('Lançamentos'!$C$6:$C$155,$A25,'Lançamentos'!$K$6:$K$155,"OK"))</f>
        <v/>
      </c>
      <c r="D25" s="37">
        <f>IF($A25="","",IF($B25="Entrada",SUMIFS('Lançamentos'!$J$6:$J$155,'Lançamentos'!$C$6:$C$155,$A25,'Lançamentos'!$K$6:$K$155,"OK"),0))</f>
        <v/>
      </c>
      <c r="E25" s="37">
        <f>IF($A25="","",IF($B25="Saída",-SUMIFS('Lançamentos'!$J$6:$J$155,'Lançamentos'!$C$6:$C$155,$A25,'Lançamentos'!$K$6:$K$155,"OK"),0))</f>
        <v/>
      </c>
      <c r="F25" s="37">
        <f>IF(OR(D25="",E25=""),"",D25-E25)</f>
        <v/>
      </c>
    </row>
    <row r="26">
      <c r="A26" s="13">
        <f>"TOTAL DO PERÍODO"</f>
        <v/>
      </c>
      <c r="B26" s="13">
        <f>""</f>
        <v/>
      </c>
      <c r="C26" s="34">
        <f>SUM(C6:C25)</f>
        <v/>
      </c>
      <c r="D26" s="44">
        <f>SUM(D6:D25)</f>
        <v/>
      </c>
      <c r="E26" s="44">
        <f>SUM(E6:E25)</f>
        <v/>
      </c>
      <c r="F26" s="44">
        <f>SUM(F6:F25)</f>
        <v/>
      </c>
    </row>
  </sheetData>
  <autoFilter ref="A5:F26"/>
  <mergeCells count="1">
    <mergeCell ref="A1:I1"/>
  </mergeCells>
  <conditionalFormatting sqref="I8">
    <cfRule type="expression" priority="1" dxfId="0" stopIfTrue="1">
      <formula>$I$8="Conciliado"</formula>
    </cfRule>
    <cfRule type="expression" priority="2" dxfId="1" stopIfTrue="1">
      <formula>$I$8="Divergência"</formula>
    </cfRule>
    <cfRule type="expression" priority="3" dxfId="2" stopIfTrue="1">
      <formula>$I$8="Pendente"</formula>
    </cfRule>
  </conditionalFormatting>
  <conditionalFormatting sqref="I7">
    <cfRule type="expression" priority="4" dxfId="1" stopIfTrue="1">
      <formula>$I$8="Divergência"</formula>
    </cfRule>
  </conditionalFormatting>
  <conditionalFormatting sqref="I5">
    <cfRule type="expression" priority="5" dxfId="1" stopIfTrue="1">
      <formula>AND(ISNUMBER($I$5),$I$5&lt;0)</formula>
    </cfRule>
  </conditionalFormatting>
  <conditionalFormatting sqref="I9:I11">
    <cfRule type="expression" priority="6" dxfId="3" stopIfTrue="1">
      <formula>I9&gt;0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Balancete condominial fictício</dc:title>
  <dc:subject xmlns:dc="http://purl.org/dc/elements/1.1/">Modelo operacional de balancete condominial</dc:subject>
  <dcterms:created xmlns:dcterms="http://purl.org/dc/terms/" xmlns:xsi="http://www.w3.org/2001/XMLSchema-instance" xsi:type="dcterms:W3CDTF">2026-09-19T02:12:57Z</dcterms:created>
  <dcterms:modified xmlns:dcterms="http://purl.org/dc/terms/" xmlns:xsi="http://www.w3.org/2001/XMLSchema-instance" xsi:type="dcterms:W3CDTF">2026-09-19T02:12:58+00:00Z</dcterms:modified>
</cp:coreProperties>
</file>