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cordos" sheetId="2" state="visible" r:id="rId2"/>
    <sheet xmlns:r="http://schemas.openxmlformats.org/officeDocument/2006/relationships" name="Parcelas" sheetId="3" state="visible" r:id="rId3"/>
    <sheet xmlns:r="http://schemas.openxmlformats.org/officeDocument/2006/relationships" name="Premissa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&quot;R$&quot; #,##0.00"/>
    <numFmt numFmtId="166" formatCode="0.0%"/>
    <numFmt numFmtId="167" formatCode="0 &quot;dias&quot;"/>
    <numFmt numFmtId="168" formatCode="0 &quot;unidades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60737D"/>
      <sz val="9"/>
    </font>
    <font>
      <name val="Aptos"/>
      <b val="1"/>
      <color rgb="00FFFFFF"/>
      <sz val="10"/>
    </font>
    <font>
      <name val="Aptos"/>
      <color rgb="00263B47"/>
      <sz val="10"/>
    </font>
    <font>
      <name val="Aptos"/>
      <b val="1"/>
      <color rgb="0017324D"/>
      <sz val="12"/>
    </font>
    <font>
      <name val="Aptos"/>
      <b val="1"/>
      <color rgb="00263B47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FFF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center" wrapText="1"/>
    </xf>
    <xf numFmtId="1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vertical="center" wrapText="1"/>
    </xf>
    <xf numFmtId="1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0" fontId="2" fillId="0" borderId="0" pivotButton="0" quotePrefix="0" xfId="0"/>
    <xf numFmtId="0" fontId="4" fillId="6" borderId="1" applyAlignment="1" pivotButton="0" quotePrefix="0" xfId="0">
      <alignment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vertical="center" wrapText="1"/>
    </xf>
    <xf numFmtId="168" fontId="4" fillId="6" borderId="1" applyAlignment="1" pivotButton="0" quotePrefix="0" xfId="0">
      <alignment vertical="center" wrapText="1"/>
    </xf>
    <xf numFmtId="164" fontId="4" fillId="6" borderId="1" applyAlignment="1" pivotButton="0" quotePrefix="0" xfId="0">
      <alignment vertical="center" wrapText="1"/>
    </xf>
    <xf numFmtId="164" fontId="6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66" fontId="5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vertical="center" wrapText="1"/>
    </xf>
    <xf numFmtId="168" fontId="4" fillId="6" borderId="1" applyAlignment="1" pivotButton="0" quotePrefix="0" xfId="0">
      <alignment vertical="center" wrapText="1"/>
    </xf>
    <xf numFmtId="164" fontId="4" fillId="6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Aptos"/>
        <b val="1"/>
        <color rgb="00263B47"/>
        <sz val="10"/>
      </font>
      <fill>
        <patternFill patternType="solid">
          <fgColor rgb="00D7A52E"/>
        </patternFill>
      </fill>
    </dxf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acordos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'Resumo'!$A$13:$A$17</f>
            </numRef>
          </cat>
          <val>
            <numRef>
              <f>'Resumo'!$B$13:$B$17</f>
            </numRef>
          </val>
        </ser>
        <dLbls>
          <showVal val="1"/>
          <showLeaderLines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acordos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11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Acordos" displayName="TabelaAcordos" ref="A4:O104" headerRowCount="1">
  <autoFilter ref="A4:O104"/>
  <tableColumns count="15">
    <tableColumn id="1" name="ID do acordo"/>
    <tableColumn id="2" name="Condomínio"/>
    <tableColumn id="3" name="Unidade"/>
    <tableColumn id="4" name="Período em aberto"/>
    <tableColumn id="5" name="Valor original"/>
    <tableColumn id="6" name="Valor acordado"/>
    <tableColumn id="7" name="Responsável"/>
    <tableColumn id="8" name="Situação"/>
    <tableColumn id="9" name="Vencimento inicial"/>
    <tableColumn id="10" name="Parcelas"/>
    <tableColumn id="11" name="Observações"/>
    <tableColumn id="12" name="Total pago"/>
    <tableColumn id="13" name="Saldo registrado"/>
    <tableColumn id="14" name="Percentual quitado"/>
    <tableColumn id="15" name="Alerta para conferência"/>
  </tableColumns>
</table>
</file>

<file path=xl/tables/table2.xml><?xml version="1.0" encoding="utf-8"?>
<table xmlns="http://schemas.openxmlformats.org/spreadsheetml/2006/main" id="2" name="TabelaParcelas" displayName="TabelaParcelas" ref="A4:J204" headerRowCount="1">
  <autoFilter ref="A4:J204"/>
  <tableColumns count="10">
    <tableColumn id="1" name="ID do acordo"/>
    <tableColumn id="2" name="Nº da parcela"/>
    <tableColumn id="3" name="Vencimento"/>
    <tableColumn id="4" name="Valor previsto"/>
    <tableColumn id="5" name="Valor pago"/>
    <tableColumn id="6" name="Data do pagamento"/>
    <tableColumn id="7" name="Situação calculada"/>
    <tableColumn id="8" name="Observações"/>
    <tableColumn id="9" name="Dias em atraso"/>
    <tableColumn id="10" name="Saldo da parcel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" customWidth="1" min="3" max="3"/>
    <col width="28" customWidth="1" min="4" max="4"/>
    <col width="18" customWidth="1" min="5" max="5"/>
    <col width="5" customWidth="1" min="6" max="6"/>
    <col width="28" customWidth="1" min="7" max="7"/>
    <col width="18" customWidth="1" min="8" max="8"/>
  </cols>
  <sheetData>
    <row r="1" ht="28" customHeight="1">
      <c r="A1" s="1" t="inlineStr">
        <is>
          <t>Resumo dos acordos de inadimplência</t>
        </is>
      </c>
    </row>
    <row r="2">
      <c r="A2" s="2" t="inlineStr">
        <is>
          <t>Último pagamento informado</t>
        </is>
      </c>
      <c r="B2" s="28">
        <f>IF(COUNT(Parcelas!$F$5:$F$204)=0,"",MAX(Parcelas!$F$5:$F$204))</f>
        <v/>
      </c>
    </row>
    <row r="3" ht="36" customHeight="1">
      <c r="A3" s="2" t="inlineStr">
        <is>
          <t>Acordos cadastrados</t>
        </is>
      </c>
      <c r="B3" s="4">
        <f>COUNTIF(Acordos!$A$5:$A$104,"&lt;&gt;")</f>
        <v/>
      </c>
      <c r="D3" s="2" t="inlineStr">
        <is>
          <t>Acordos ativos</t>
        </is>
      </c>
      <c r="E3" s="4">
        <f>COUNTIF(Acordos!$H$5:$H$104,"Ativo")</f>
        <v/>
      </c>
      <c r="G3" s="2" t="inlineStr">
        <is>
          <t>Acordos quitados</t>
        </is>
      </c>
      <c r="H3" s="4">
        <f>COUNTIF(Acordos!$H$5:$H$104,"Quitado")</f>
        <v/>
      </c>
    </row>
    <row r="4"/>
    <row r="5" ht="36" customHeight="1">
      <c r="A5" s="2" t="inlineStr">
        <is>
          <t>Valor acordado</t>
        </is>
      </c>
      <c r="B5" s="29">
        <f>SUM(Acordos!$F$5:$F$104)</f>
        <v/>
      </c>
      <c r="D5" s="2" t="inlineStr">
        <is>
          <t>Total pago</t>
        </is>
      </c>
      <c r="E5" s="29">
        <f>SUM(Acordos!$L$5:$L$104)</f>
        <v/>
      </c>
      <c r="G5" s="2" t="inlineStr">
        <is>
          <t>Saldo não quitado</t>
        </is>
      </c>
      <c r="H5" s="29">
        <f>SUMIFS(Acordos!$M$5:$M$104,Acordos!$H$5:$H$104,"&lt;&gt;Quitado",Acordos!$H$5:$H$104,"&lt;&gt;Cancelado")</f>
        <v/>
      </c>
    </row>
    <row r="6"/>
    <row r="7" ht="36" customHeight="1">
      <c r="A7" s="2" t="inlineStr">
        <is>
          <t>Parcelas em atraso</t>
        </is>
      </c>
      <c r="B7" s="4">
        <f>COUNTIF(Parcelas!$G$5:$G$204,"Em atraso")</f>
        <v/>
      </c>
      <c r="D7" s="2" t="inlineStr">
        <is>
          <t>Valor vencido em aberto</t>
        </is>
      </c>
      <c r="E7" s="29">
        <f>SUMIF(Parcelas!$G$5:$G$204,"Em atraso",Parcelas!$J$5:$J$204)</f>
        <v/>
      </c>
      <c r="G7" s="2" t="inlineStr">
        <is>
          <t>Percentual recebido</t>
        </is>
      </c>
      <c r="H7" s="30">
        <f>IFERROR(SUM(Acordos!$L$5:$L$104)/SUM(Acordos!$F$5:$F$104),"")</f>
        <v/>
      </c>
    </row>
    <row r="8"/>
    <row r="9" ht="36" customHeight="1">
      <c r="A9" s="2" t="inlineStr">
        <is>
          <t>Parcelas no prazo de alerta</t>
        </is>
      </c>
      <c r="B9" s="4">
        <f>COUNTIF(Parcelas!$G$5:$G$204,"Vence em breve")</f>
        <v/>
      </c>
      <c r="D9" s="2" t="inlineStr">
        <is>
          <t>Registros para conferência</t>
        </is>
      </c>
      <c r="E9" s="4">
        <f>COUNTIF(Acordos!$O$5:$O$104,"*Conferir*")+COUNTIF(Parcelas!$G$5:$G$204,"Conferir")</f>
        <v/>
      </c>
      <c r="G9" s="2" t="inlineStr">
        <is>
          <t>Acordos em negociação</t>
        </is>
      </c>
      <c r="H9" s="4">
        <f>COUNTIF(Acordos!$H$5:$H$104,"Em negociação")</f>
        <v/>
      </c>
    </row>
    <row r="10"/>
    <row r="11"/>
    <row r="12" ht="32" customHeight="1">
      <c r="A12" s="2" t="inlineStr">
        <is>
          <t>Situação</t>
        </is>
      </c>
      <c r="B12" s="2" t="inlineStr">
        <is>
          <t>Quantidade</t>
        </is>
      </c>
      <c r="C12" s="2" t="inlineStr">
        <is>
          <t>Saldo registrado</t>
        </is>
      </c>
    </row>
    <row r="13">
      <c r="A13" s="7" t="inlineStr">
        <is>
          <t>Em negociação</t>
        </is>
      </c>
      <c r="B13" s="8">
        <f>COUNTIF(Acordos!$H$5:$H$104,$A13)</f>
        <v/>
      </c>
      <c r="C13" s="31">
        <f>IFERROR(SUMIF(Acordos!$H$5:$H$104,$A13,Acordos!$M$5:$M$104),0)</f>
        <v/>
      </c>
    </row>
    <row r="14">
      <c r="A14" s="10" t="inlineStr">
        <is>
          <t>Ativo</t>
        </is>
      </c>
      <c r="B14" s="11">
        <f>COUNTIF(Acordos!$H$5:$H$104,$A14)</f>
        <v/>
      </c>
      <c r="C14" s="32">
        <f>IFERROR(SUMIF(Acordos!$H$5:$H$104,$A14,Acordos!$M$5:$M$104),0)</f>
        <v/>
      </c>
    </row>
    <row r="15">
      <c r="A15" s="7" t="inlineStr">
        <is>
          <t>Quitado</t>
        </is>
      </c>
      <c r="B15" s="8">
        <f>COUNTIF(Acordos!$H$5:$H$104,$A15)</f>
        <v/>
      </c>
      <c r="C15" s="31">
        <f>IFERROR(SUMIF(Acordos!$H$5:$H$104,$A15,Acordos!$M$5:$M$104),0)</f>
        <v/>
      </c>
    </row>
    <row r="16">
      <c r="A16" s="10" t="inlineStr">
        <is>
          <t>Suspenso</t>
        </is>
      </c>
      <c r="B16" s="11">
        <f>COUNTIF(Acordos!$H$5:$H$104,$A16)</f>
        <v/>
      </c>
      <c r="C16" s="32">
        <f>IFERROR(SUMIF(Acordos!$H$5:$H$104,$A16,Acordos!$M$5:$M$104),0)</f>
        <v/>
      </c>
    </row>
    <row r="17">
      <c r="A17" s="7" t="inlineStr">
        <is>
          <t>Cancelado</t>
        </is>
      </c>
      <c r="B17" s="8">
        <f>COUNTIF(Acordos!$H$5:$H$104,$A17)</f>
        <v/>
      </c>
      <c r="C17" s="31">
        <f>IFERROR(SUMIF(Acordos!$H$5:$H$104,$A17,Acordos!$M$5:$M$104),0)</f>
        <v/>
      </c>
    </row>
  </sheetData>
  <mergeCells count="1">
    <mergeCell ref="A1:H1"/>
  </mergeCells>
  <conditionalFormatting sqref="B7:E9">
    <cfRule type="expression" priority="1" dxfId="0">
      <formula>=AND(ISNUMBER(B7),B7&gt;0)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2" customWidth="1" min="3" max="3"/>
    <col width="22" customWidth="1" min="4" max="4"/>
    <col width="16" customWidth="1" min="5" max="5"/>
    <col width="16" customWidth="1" min="6" max="6"/>
    <col width="29" customWidth="1" min="7" max="7"/>
    <col width="18" customWidth="1" min="8" max="8"/>
    <col width="17" customWidth="1" min="9" max="9"/>
    <col width="11" customWidth="1" min="10" max="10"/>
    <col width="43" customWidth="1" min="11" max="11"/>
    <col width="16" customWidth="1" min="12" max="12"/>
    <col width="17" customWidth="1" min="13" max="13"/>
    <col width="17" customWidth="1" min="14" max="14"/>
    <col width="29" customWidth="1" min="15" max="15"/>
  </cols>
  <sheetData>
    <row r="1" ht="28" customHeight="1">
      <c r="A1" s="1" t="inlineStr">
        <is>
          <t>Acordos de inadimplência do condomínio</t>
        </is>
      </c>
    </row>
    <row r="2">
      <c r="A2" s="13" t="inlineStr">
        <is>
          <t>Entradas amarelas são editáveis; totais, saldos, percentuais e alertas são calculados.</t>
        </is>
      </c>
    </row>
    <row r="3"/>
    <row r="4" ht="32" customHeight="1">
      <c r="A4" s="2" t="inlineStr">
        <is>
          <t>ID do acordo</t>
        </is>
      </c>
      <c r="B4" s="2" t="inlineStr">
        <is>
          <t>Condomínio</t>
        </is>
      </c>
      <c r="C4" s="2" t="inlineStr">
        <is>
          <t>Unidade</t>
        </is>
      </c>
      <c r="D4" s="2" t="inlineStr">
        <is>
          <t>Período em aberto</t>
        </is>
      </c>
      <c r="E4" s="2" t="inlineStr">
        <is>
          <t>Valor original</t>
        </is>
      </c>
      <c r="F4" s="2" t="inlineStr">
        <is>
          <t>Valor acordado</t>
        </is>
      </c>
      <c r="G4" s="2" t="inlineStr">
        <is>
          <t>Responsável</t>
        </is>
      </c>
      <c r="H4" s="2" t="inlineStr">
        <is>
          <t>Situação</t>
        </is>
      </c>
      <c r="I4" s="2" t="inlineStr">
        <is>
          <t>Vencimento inicial</t>
        </is>
      </c>
      <c r="J4" s="2" t="inlineStr">
        <is>
          <t>Parcelas</t>
        </is>
      </c>
      <c r="K4" s="2" t="inlineStr">
        <is>
          <t>Observações</t>
        </is>
      </c>
      <c r="L4" s="2" t="inlineStr">
        <is>
          <t>Total pago</t>
        </is>
      </c>
      <c r="M4" s="2" t="inlineStr">
        <is>
          <t>Saldo registrado</t>
        </is>
      </c>
      <c r="N4" s="2" t="inlineStr">
        <is>
          <t>Percentual quitado</t>
        </is>
      </c>
      <c r="O4" s="2" t="inlineStr">
        <is>
          <t>Alerta para conferência</t>
        </is>
      </c>
    </row>
    <row r="5">
      <c r="A5" s="14" t="inlineStr">
        <is>
          <t>AC-FIC-001</t>
        </is>
      </c>
      <c r="B5" s="14" t="inlineStr">
        <is>
          <t>Condomínio Jardim do Ipê — exemplo fictício</t>
        </is>
      </c>
      <c r="C5" s="15" t="inlineStr">
        <is>
          <t>101</t>
        </is>
      </c>
      <c r="D5" s="14" t="inlineStr">
        <is>
          <t>01/2026 a 03/2026</t>
        </is>
      </c>
      <c r="E5" s="33" t="n">
        <v>3600</v>
      </c>
      <c r="F5" s="33" t="n">
        <v>3300</v>
      </c>
      <c r="G5" s="14" t="inlineStr">
        <is>
          <t>Ana Martins — pessoa fictícia</t>
        </is>
      </c>
      <c r="H5" s="15" t="inlineStr">
        <is>
          <t>Ativo</t>
        </is>
      </c>
      <c r="I5" s="34" t="n">
        <v>46223</v>
      </c>
      <c r="J5" s="18" t="n">
        <v>6</v>
      </c>
      <c r="K5" s="14" t="inlineStr">
        <is>
          <t>Exemplo fictício: primeira parcela registrada e outra vencida.</t>
        </is>
      </c>
      <c r="L5" s="31">
        <f>IF($A5="","",IFERROR(SUMIF(Parcelas!$A$5:$A$204,$A5,Parcelas!$E$5:$E$204),0))</f>
        <v/>
      </c>
      <c r="M5" s="31">
        <f>IF($A5="","",IFERROR(IF(NOT(ISNUMBER($F5)),"",MAX(0,$F5-$L5)),""))</f>
        <v/>
      </c>
      <c r="N5" s="35">
        <f>IF($A5="","",IFERROR(IF(OR(NOT(ISNUMBER($L5)),NOT(ISNUMBER($F5))),"",$L5/$F5),""))</f>
        <v/>
      </c>
      <c r="O5" s="7">
        <f>IFERROR(IF($A5="","",IF(COUNTIF($A$5:$A$104,$A5)&gt;1,"Conferir ID duplicado",IF(OR($F5="",$H5="",NOT(ISNUMBER($F5)),NOT(ISNUMBER($J5)),$J5&gt;Premissas!$B$5),"Conferir cadastro",IF($H5="Quitado",IF($M5=0,"Quitação informada","Conferir quitação"),IF(COUNTIF(Parcelas!$A$5:$A$204,$A5)=0,"Conferir parcelas",IF(COUNTIFS(Parcelas!$A$5:$A$204,$A5,Parcelas!$G$5:$G$204,"Em atraso")&gt;0,"Há parcela em atraso",IF($M5=0,"Conferir saldo","Em acompanhamento"))))))),"Conferir cadastro")</f>
        <v/>
      </c>
    </row>
    <row r="6">
      <c r="A6" s="14" t="inlineStr">
        <is>
          <t>AC-FIC-002</t>
        </is>
      </c>
      <c r="B6" s="14" t="inlineStr">
        <is>
          <t>Residencial Brisa Serena — exemplo fictício</t>
        </is>
      </c>
      <c r="C6" s="15" t="inlineStr">
        <is>
          <t>B-204</t>
        </is>
      </c>
      <c r="D6" s="14" t="inlineStr">
        <is>
          <t>02/2026 a 04/2026</t>
        </is>
      </c>
      <c r="E6" s="33" t="n">
        <v>2700</v>
      </c>
      <c r="F6" s="33" t="n">
        <v>2400</v>
      </c>
      <c r="G6" s="14" t="inlineStr">
        <is>
          <t>Bruno Reis — pessoa fictícia</t>
        </is>
      </c>
      <c r="H6" s="15" t="inlineStr">
        <is>
          <t>Ativo</t>
        </is>
      </c>
      <c r="I6" s="34" t="n">
        <v>46268</v>
      </c>
      <c r="J6" s="18" t="n">
        <v>4</v>
      </c>
      <c r="K6" s="14" t="inlineStr">
        <is>
          <t>Exemplo fictício: pagamento parcial informado.</t>
        </is>
      </c>
      <c r="L6" s="32">
        <f>IF($A6="","",IFERROR(SUMIF(Parcelas!$A$5:$A$204,$A6,Parcelas!$E$5:$E$204),0))</f>
        <v/>
      </c>
      <c r="M6" s="32">
        <f>IF($A6="","",IFERROR(IF(NOT(ISNUMBER($F6)),"",MAX(0,$F6-$L6)),""))</f>
        <v/>
      </c>
      <c r="N6" s="36">
        <f>IF($A6="","",IFERROR(IF(OR(NOT(ISNUMBER($L6)),NOT(ISNUMBER($F6))),"",$L6/$F6),""))</f>
        <v/>
      </c>
      <c r="O6" s="10">
        <f>IFERROR(IF($A6="","",IF(COUNTIF($A$5:$A$104,$A6)&gt;1,"Conferir ID duplicado",IF(OR($F6="",$H6="",NOT(ISNUMBER($F6)),NOT(ISNUMBER($J6)),$J6&gt;Premissas!$B$5),"Conferir cadastro",IF($H6="Quitado",IF($M6=0,"Quitação informada","Conferir quitação"),IF(COUNTIF(Parcelas!$A$5:$A$204,$A6)=0,"Conferir parcelas",IF(COUNTIFS(Parcelas!$A$5:$A$204,$A6,Parcelas!$G$5:$G$204,"Em atraso")&gt;0,"Há parcela em atraso",IF($M6=0,"Conferir saldo","Em acompanhamento"))))))),"Conferir cadastro")</f>
        <v/>
      </c>
    </row>
    <row r="7">
      <c r="A7" s="14" t="inlineStr">
        <is>
          <t>AC-FIC-003</t>
        </is>
      </c>
      <c r="B7" s="14" t="inlineStr">
        <is>
          <t>Edifício Aurora Verde — exemplo fictício</t>
        </is>
      </c>
      <c r="C7" s="15" t="inlineStr">
        <is>
          <t>305</t>
        </is>
      </c>
      <c r="D7" s="14" t="inlineStr">
        <is>
          <t>04/2026 a 05/2026</t>
        </is>
      </c>
      <c r="E7" s="33" t="n">
        <v>1950</v>
      </c>
      <c r="F7" s="33" t="n">
        <v>1800</v>
      </c>
      <c r="G7" s="14" t="inlineStr">
        <is>
          <t>Carla Nunes — pessoa fictícia</t>
        </is>
      </c>
      <c r="H7" s="15" t="inlineStr">
        <is>
          <t>Em negociação</t>
        </is>
      </c>
      <c r="I7" s="34" t="n">
        <v>46303</v>
      </c>
      <c r="J7" s="18" t="n">
        <v>3</v>
      </c>
      <c r="K7" s="14" t="inlineStr">
        <is>
          <t>Exemplo fictício: proposta ainda sujeita a conferência.</t>
        </is>
      </c>
      <c r="L7" s="31">
        <f>IF($A7="","",IFERROR(SUMIF(Parcelas!$A$5:$A$204,$A7,Parcelas!$E$5:$E$204),0))</f>
        <v/>
      </c>
      <c r="M7" s="31">
        <f>IF($A7="","",IFERROR(IF(NOT(ISNUMBER($F7)),"",MAX(0,$F7-$L7)),""))</f>
        <v/>
      </c>
      <c r="N7" s="35">
        <f>IF($A7="","",IFERROR(IF(OR(NOT(ISNUMBER($L7)),NOT(ISNUMBER($F7))),"",$L7/$F7),""))</f>
        <v/>
      </c>
      <c r="O7" s="7">
        <f>IFERROR(IF($A7="","",IF(COUNTIF($A$5:$A$104,$A7)&gt;1,"Conferir ID duplicado",IF(OR($F7="",$H7="",NOT(ISNUMBER($F7)),NOT(ISNUMBER($J7)),$J7&gt;Premissas!$B$5),"Conferir cadastro",IF($H7="Quitado",IF($M7=0,"Quitação informada","Conferir quitação"),IF(COUNTIF(Parcelas!$A$5:$A$204,$A7)=0,"Conferir parcelas",IF(COUNTIFS(Parcelas!$A$5:$A$204,$A7,Parcelas!$G$5:$G$204,"Em atraso")&gt;0,"Há parcela em atraso",IF($M7=0,"Conferir saldo","Em acompanhamento"))))))),"Conferir cadastro")</f>
        <v/>
      </c>
    </row>
    <row r="8">
      <c r="A8" s="14" t="inlineStr">
        <is>
          <t>AC-FIC-004</t>
        </is>
      </c>
      <c r="B8" s="14" t="inlineStr">
        <is>
          <t>Condomínio Vila das Nuvens — exemplo fictício</t>
        </is>
      </c>
      <c r="C8" s="15" t="inlineStr">
        <is>
          <t>T-12</t>
        </is>
      </c>
      <c r="D8" s="14" t="inlineStr">
        <is>
          <t>11/2025 a 11/2025</t>
        </is>
      </c>
      <c r="E8" s="33" t="n">
        <v>1100</v>
      </c>
      <c r="F8" s="33" t="n">
        <v>950</v>
      </c>
      <c r="G8" s="14" t="inlineStr">
        <is>
          <t>Diego Alves — pessoa fictícia</t>
        </is>
      </c>
      <c r="H8" s="15" t="inlineStr">
        <is>
          <t>Quitado</t>
        </is>
      </c>
      <c r="I8" s="34" t="n">
        <v>46163</v>
      </c>
      <c r="J8" s="18" t="n">
        <v>1</v>
      </c>
      <c r="K8" s="14" t="inlineStr">
        <is>
          <t>Exemplo fictício: quitação informada no controle interno.</t>
        </is>
      </c>
      <c r="L8" s="32">
        <f>IF($A8="","",IFERROR(SUMIF(Parcelas!$A$5:$A$204,$A8,Parcelas!$E$5:$E$204),0))</f>
        <v/>
      </c>
      <c r="M8" s="32">
        <f>IF($A8="","",IFERROR(IF(NOT(ISNUMBER($F8)),"",MAX(0,$F8-$L8)),""))</f>
        <v/>
      </c>
      <c r="N8" s="36">
        <f>IF($A8="","",IFERROR(IF(OR(NOT(ISNUMBER($L8)),NOT(ISNUMBER($F8))),"",$L8/$F8),""))</f>
        <v/>
      </c>
      <c r="O8" s="10">
        <f>IFERROR(IF($A8="","",IF(COUNTIF($A$5:$A$104,$A8)&gt;1,"Conferir ID duplicado",IF(OR($F8="",$H8="",NOT(ISNUMBER($F8)),NOT(ISNUMBER($J8)),$J8&gt;Premissas!$B$5),"Conferir cadastro",IF($H8="Quitado",IF($M8=0,"Quitação informada","Conferir quitação"),IF(COUNTIF(Parcelas!$A$5:$A$204,$A8)=0,"Conferir parcelas",IF(COUNTIFS(Parcelas!$A$5:$A$204,$A8,Parcelas!$G$5:$G$204,"Em atraso")&gt;0,"Há parcela em atraso",IF($M8=0,"Conferir saldo","Em acompanhamento"))))))),"Conferir cadastro")</f>
        <v/>
      </c>
    </row>
    <row r="9">
      <c r="A9" s="14" t="inlineStr">
        <is>
          <t>AC-FIC-005</t>
        </is>
      </c>
      <c r="B9" s="14" t="inlineStr">
        <is>
          <t>Residencial Bosque Azul — exemplo fictício</t>
        </is>
      </c>
      <c r="C9" s="15" t="inlineStr">
        <is>
          <t>704</t>
        </is>
      </c>
      <c r="D9" s="14" t="inlineStr">
        <is>
          <t>12/2025 a 03/2026</t>
        </is>
      </c>
      <c r="E9" s="33" t="n">
        <v>4650</v>
      </c>
      <c r="F9" s="33" t="n">
        <v>4200</v>
      </c>
      <c r="G9" s="14" t="inlineStr">
        <is>
          <t>Elisa Prado — pessoa fictícia</t>
        </is>
      </c>
      <c r="H9" s="15" t="inlineStr">
        <is>
          <t>Suspenso</t>
        </is>
      </c>
      <c r="I9" s="34" t="n">
        <v>46253</v>
      </c>
      <c r="J9" s="18" t="n">
        <v>8</v>
      </c>
      <c r="K9" s="14" t="inlineStr">
        <is>
          <t>Exemplo fictício: acompanhamento suspenso para revisão.</t>
        </is>
      </c>
      <c r="L9" s="31">
        <f>IF($A9="","",IFERROR(SUMIF(Parcelas!$A$5:$A$204,$A9,Parcelas!$E$5:$E$204),0))</f>
        <v/>
      </c>
      <c r="M9" s="31">
        <f>IF($A9="","",IFERROR(IF(NOT(ISNUMBER($F9)),"",MAX(0,$F9-$L9)),""))</f>
        <v/>
      </c>
      <c r="N9" s="35">
        <f>IF($A9="","",IFERROR(IF(OR(NOT(ISNUMBER($L9)),NOT(ISNUMBER($F9))),"",$L9/$F9),""))</f>
        <v/>
      </c>
      <c r="O9" s="7">
        <f>IFERROR(IF($A9="","",IF(COUNTIF($A$5:$A$104,$A9)&gt;1,"Conferir ID duplicado",IF(OR($F9="",$H9="",NOT(ISNUMBER($F9)),NOT(ISNUMBER($J9)),$J9&gt;Premissas!$B$5),"Conferir cadastro",IF($H9="Quitado",IF($M9=0,"Quitação informada","Conferir quitação"),IF(COUNTIF(Parcelas!$A$5:$A$204,$A9)=0,"Conferir parcelas",IF(COUNTIFS(Parcelas!$A$5:$A$204,$A9,Parcelas!$G$5:$G$204,"Em atraso")&gt;0,"Há parcela em atraso",IF($M9=0,"Conferir saldo","Em acompanhamento"))))))),"Conferir cadastro")</f>
        <v/>
      </c>
    </row>
    <row r="10">
      <c r="A10" s="14" t="inlineStr">
        <is>
          <t>AC-FIC-006</t>
        </is>
      </c>
      <c r="B10" s="14" t="inlineStr">
        <is>
          <t>Edifício Horizonte Claro — exemplo fictício</t>
        </is>
      </c>
      <c r="C10" s="15" t="inlineStr">
        <is>
          <t>C-33</t>
        </is>
      </c>
      <c r="D10" s="14" t="inlineStr">
        <is>
          <t>05/2026 a 06/2026</t>
        </is>
      </c>
      <c r="E10" s="33" t="n">
        <v>1400</v>
      </c>
      <c r="F10" s="33" t="n">
        <v>1250</v>
      </c>
      <c r="G10" s="14" t="inlineStr">
        <is>
          <t>Fábio Lima — pessoa fictícia</t>
        </is>
      </c>
      <c r="H10" s="15" t="inlineStr">
        <is>
          <t>Cancelado</t>
        </is>
      </c>
      <c r="I10" s="34" t="n">
        <v>46343</v>
      </c>
      <c r="J10" s="18" t="n">
        <v>2</v>
      </c>
      <c r="K10" s="14" t="inlineStr">
        <is>
          <t>Exemplo fictício: acordo cancelado, com histórico preservado.</t>
        </is>
      </c>
      <c r="L10" s="32">
        <f>IF($A10="","",IFERROR(SUMIF(Parcelas!$A$5:$A$204,$A10,Parcelas!$E$5:$E$204),0))</f>
        <v/>
      </c>
      <c r="M10" s="32">
        <f>IF($A10="","",IFERROR(IF(NOT(ISNUMBER($F10)),"",MAX(0,$F10-$L10)),""))</f>
        <v/>
      </c>
      <c r="N10" s="36">
        <f>IF($A10="","",IFERROR(IF(OR(NOT(ISNUMBER($L10)),NOT(ISNUMBER($F10))),"",$L10/$F10),""))</f>
        <v/>
      </c>
      <c r="O10" s="10">
        <f>IFERROR(IF($A10="","",IF(COUNTIF($A$5:$A$104,$A10)&gt;1,"Conferir ID duplicado",IF(OR($F10="",$H10="",NOT(ISNUMBER($F10)),NOT(ISNUMBER($J10)),$J10&gt;Premissas!$B$5),"Conferir cadastro",IF($H10="Quitado",IF($M10=0,"Quitação informada","Conferir quitação"),IF(COUNTIF(Parcelas!$A$5:$A$204,$A10)=0,"Conferir parcelas",IF(COUNTIFS(Parcelas!$A$5:$A$204,$A10,Parcelas!$G$5:$G$204,"Em atraso")&gt;0,"Há parcela em atraso",IF($M10=0,"Conferir saldo","Em acompanhamento"))))))),"Conferir cadastro")</f>
        <v/>
      </c>
    </row>
    <row r="11">
      <c r="A11" s="14" t="inlineStr">
        <is>
          <t>AC-FIC-007</t>
        </is>
      </c>
      <c r="B11" s="14" t="inlineStr">
        <is>
          <t>Condomínio Pátio das Flores — exemplo fictício</t>
        </is>
      </c>
      <c r="C11" s="15" t="inlineStr">
        <is>
          <t>502</t>
        </is>
      </c>
      <c r="D11" s="14" t="inlineStr">
        <is>
          <t>03/2026 a 05/2026</t>
        </is>
      </c>
      <c r="E11" s="33" t="n">
        <v>3100</v>
      </c>
      <c r="F11" s="33" t="n">
        <v>2750</v>
      </c>
      <c r="G11" s="14" t="inlineStr">
        <is>
          <t>Gabriela Torres — pessoa fictícia</t>
        </is>
      </c>
      <c r="H11" s="15" t="inlineStr">
        <is>
          <t>Ativo</t>
        </is>
      </c>
      <c r="I11" s="34" t="n">
        <v>46233</v>
      </c>
      <c r="J11" s="18" t="n">
        <v>5</v>
      </c>
      <c r="K11" s="14" t="inlineStr">
        <is>
          <t>Exemplo fictício: primeira parcela paga.</t>
        </is>
      </c>
      <c r="L11" s="31">
        <f>IF($A11="","",IFERROR(SUMIF(Parcelas!$A$5:$A$204,$A11,Parcelas!$E$5:$E$204),0))</f>
        <v/>
      </c>
      <c r="M11" s="31">
        <f>IF($A11="","",IFERROR(IF(NOT(ISNUMBER($F11)),"",MAX(0,$F11-$L11)),""))</f>
        <v/>
      </c>
      <c r="N11" s="35">
        <f>IF($A11="","",IFERROR(IF(OR(NOT(ISNUMBER($L11)),NOT(ISNUMBER($F11))),"",$L11/$F11),""))</f>
        <v/>
      </c>
      <c r="O11" s="7">
        <f>IFERROR(IF($A11="","",IF(COUNTIF($A$5:$A$104,$A11)&gt;1,"Conferir ID duplicado",IF(OR($F11="",$H11="",NOT(ISNUMBER($F11)),NOT(ISNUMBER($J11)),$J11&gt;Premissas!$B$5),"Conferir cadastro",IF($H11="Quitado",IF($M11=0,"Quitação informada","Conferir quitação"),IF(COUNTIF(Parcelas!$A$5:$A$204,$A11)=0,"Conferir parcelas",IF(COUNTIFS(Parcelas!$A$5:$A$204,$A11,Parcelas!$G$5:$G$204,"Em atraso")&gt;0,"Há parcela em atraso",IF($M11=0,"Conferir saldo","Em acompanhamento"))))))),"Conferir cadastro")</f>
        <v/>
      </c>
    </row>
    <row r="12">
      <c r="A12" s="14" t="inlineStr">
        <is>
          <t>AC-FIC-008</t>
        </is>
      </c>
      <c r="B12" s="14" t="inlineStr">
        <is>
          <t>Residencial Estrela do Vale — exemplo fictício</t>
        </is>
      </c>
      <c r="C12" s="15" t="inlineStr">
        <is>
          <t>A-18</t>
        </is>
      </c>
      <c r="D12" s="14" t="inlineStr">
        <is>
          <t>06/2026 a 07/2026</t>
        </is>
      </c>
      <c r="E12" s="33" t="n">
        <v>1750</v>
      </c>
      <c r="F12" s="33" t="n">
        <v>1600</v>
      </c>
      <c r="G12" s="14" t="inlineStr">
        <is>
          <t>Henrique Souza — pessoa fictícia</t>
        </is>
      </c>
      <c r="H12" s="15" t="inlineStr">
        <is>
          <t>Ativo</t>
        </is>
      </c>
      <c r="I12" s="34" t="n">
        <v>46293</v>
      </c>
      <c r="J12" s="18" t="n">
        <v>2</v>
      </c>
      <c r="K12" s="14" t="inlineStr">
        <is>
          <t>Exemplo fictício: vencimento dentro do prazo de alerta.</t>
        </is>
      </c>
      <c r="L12" s="32">
        <f>IF($A12="","",IFERROR(SUMIF(Parcelas!$A$5:$A$204,$A12,Parcelas!$E$5:$E$204),0))</f>
        <v/>
      </c>
      <c r="M12" s="32">
        <f>IF($A12="","",IFERROR(IF(NOT(ISNUMBER($F12)),"",MAX(0,$F12-$L12)),""))</f>
        <v/>
      </c>
      <c r="N12" s="36">
        <f>IF($A12="","",IFERROR(IF(OR(NOT(ISNUMBER($L12)),NOT(ISNUMBER($F12))),"",$L12/$F12),""))</f>
        <v/>
      </c>
      <c r="O12" s="10">
        <f>IFERROR(IF($A12="","",IF(COUNTIF($A$5:$A$104,$A12)&gt;1,"Conferir ID duplicado",IF(OR($F12="",$H12="",NOT(ISNUMBER($F12)),NOT(ISNUMBER($J12)),$J12&gt;Premissas!$B$5),"Conferir cadastro",IF($H12="Quitado",IF($M12=0,"Quitação informada","Conferir quitação"),IF(COUNTIF(Parcelas!$A$5:$A$204,$A12)=0,"Conferir parcelas",IF(COUNTIFS(Parcelas!$A$5:$A$204,$A12,Parcelas!$G$5:$G$204,"Em atraso")&gt;0,"Há parcela em atraso",IF($M12=0,"Conferir saldo","Em acompanhamento"))))))),"Conferir cadastro")</f>
        <v/>
      </c>
    </row>
    <row r="13">
      <c r="A13" s="14" t="n"/>
      <c r="B13" s="14" t="n"/>
      <c r="C13" s="15" t="n"/>
      <c r="D13" s="14" t="n"/>
      <c r="E13" s="33" t="n"/>
      <c r="F13" s="33" t="n"/>
      <c r="G13" s="14" t="n"/>
      <c r="H13" s="15" t="n"/>
      <c r="I13" s="34" t="n"/>
      <c r="J13" s="18" t="n"/>
      <c r="K13" s="14" t="n"/>
      <c r="L13" s="31">
        <f>IF($A13="","",IFERROR(SUMIF(Parcelas!$A$5:$A$204,$A13,Parcelas!$E$5:$E$204),0))</f>
        <v/>
      </c>
      <c r="M13" s="31">
        <f>IF($A13="","",IFERROR(IF(NOT(ISNUMBER($F13)),"",MAX(0,$F13-$L13)),""))</f>
        <v/>
      </c>
      <c r="N13" s="35">
        <f>IF($A13="","",IFERROR(IF(OR(NOT(ISNUMBER($L13)),NOT(ISNUMBER($F13))),"",$L13/$F13),""))</f>
        <v/>
      </c>
      <c r="O13" s="7">
        <f>IFERROR(IF($A13="","",IF(COUNTIF($A$5:$A$104,$A13)&gt;1,"Conferir ID duplicado",IF(OR($F13="",$H13="",NOT(ISNUMBER($F13)),NOT(ISNUMBER($J13)),$J13&gt;Premissas!$B$5),"Conferir cadastro",IF($H13="Quitado",IF($M13=0,"Quitação informada","Conferir quitação"),IF(COUNTIF(Parcelas!$A$5:$A$204,$A13)=0,"Conferir parcelas",IF(COUNTIFS(Parcelas!$A$5:$A$204,$A13,Parcelas!$G$5:$G$204,"Em atraso")&gt;0,"Há parcela em atraso",IF($M13=0,"Conferir saldo","Em acompanhamento"))))))),"Conferir cadastro")</f>
        <v/>
      </c>
    </row>
    <row r="14">
      <c r="A14" s="14" t="n"/>
      <c r="B14" s="14" t="n"/>
      <c r="C14" s="15" t="n"/>
      <c r="D14" s="14" t="n"/>
      <c r="E14" s="33" t="n"/>
      <c r="F14" s="33" t="n"/>
      <c r="G14" s="14" t="n"/>
      <c r="H14" s="15" t="n"/>
      <c r="I14" s="34" t="n"/>
      <c r="J14" s="18" t="n"/>
      <c r="K14" s="14" t="n"/>
      <c r="L14" s="32">
        <f>IF($A14="","",IFERROR(SUMIF(Parcelas!$A$5:$A$204,$A14,Parcelas!$E$5:$E$204),0))</f>
        <v/>
      </c>
      <c r="M14" s="32">
        <f>IF($A14="","",IFERROR(IF(NOT(ISNUMBER($F14)),"",MAX(0,$F14-$L14)),""))</f>
        <v/>
      </c>
      <c r="N14" s="36">
        <f>IF($A14="","",IFERROR(IF(OR(NOT(ISNUMBER($L14)),NOT(ISNUMBER($F14))),"",$L14/$F14),""))</f>
        <v/>
      </c>
      <c r="O14" s="10">
        <f>IFERROR(IF($A14="","",IF(COUNTIF($A$5:$A$104,$A14)&gt;1,"Conferir ID duplicado",IF(OR($F14="",$H14="",NOT(ISNUMBER($F14)),NOT(ISNUMBER($J14)),$J14&gt;Premissas!$B$5),"Conferir cadastro",IF($H14="Quitado",IF($M14=0,"Quitação informada","Conferir quitação"),IF(COUNTIF(Parcelas!$A$5:$A$204,$A14)=0,"Conferir parcelas",IF(COUNTIFS(Parcelas!$A$5:$A$204,$A14,Parcelas!$G$5:$G$204,"Em atraso")&gt;0,"Há parcela em atraso",IF($M14=0,"Conferir saldo","Em acompanhamento"))))))),"Conferir cadastro")</f>
        <v/>
      </c>
    </row>
    <row r="15">
      <c r="A15" s="14" t="n"/>
      <c r="B15" s="14" t="n"/>
      <c r="C15" s="15" t="n"/>
      <c r="D15" s="14" t="n"/>
      <c r="E15" s="33" t="n"/>
      <c r="F15" s="33" t="n"/>
      <c r="G15" s="14" t="n"/>
      <c r="H15" s="15" t="n"/>
      <c r="I15" s="34" t="n"/>
      <c r="J15" s="18" t="n"/>
      <c r="K15" s="14" t="n"/>
      <c r="L15" s="31">
        <f>IF($A15="","",IFERROR(SUMIF(Parcelas!$A$5:$A$204,$A15,Parcelas!$E$5:$E$204),0))</f>
        <v/>
      </c>
      <c r="M15" s="31">
        <f>IF($A15="","",IFERROR(IF(NOT(ISNUMBER($F15)),"",MAX(0,$F15-$L15)),""))</f>
        <v/>
      </c>
      <c r="N15" s="35">
        <f>IF($A15="","",IFERROR(IF(OR(NOT(ISNUMBER($L15)),NOT(ISNUMBER($F15))),"",$L15/$F15),""))</f>
        <v/>
      </c>
      <c r="O15" s="7">
        <f>IFERROR(IF($A15="","",IF(COUNTIF($A$5:$A$104,$A15)&gt;1,"Conferir ID duplicado",IF(OR($F15="",$H15="",NOT(ISNUMBER($F15)),NOT(ISNUMBER($J15)),$J15&gt;Premissas!$B$5),"Conferir cadastro",IF($H15="Quitado",IF($M15=0,"Quitação informada","Conferir quitação"),IF(COUNTIF(Parcelas!$A$5:$A$204,$A15)=0,"Conferir parcelas",IF(COUNTIFS(Parcelas!$A$5:$A$204,$A15,Parcelas!$G$5:$G$204,"Em atraso")&gt;0,"Há parcela em atraso",IF($M15=0,"Conferir saldo","Em acompanhamento"))))))),"Conferir cadastro")</f>
        <v/>
      </c>
    </row>
    <row r="16">
      <c r="A16" s="14" t="n"/>
      <c r="B16" s="14" t="n"/>
      <c r="C16" s="15" t="n"/>
      <c r="D16" s="14" t="n"/>
      <c r="E16" s="33" t="n"/>
      <c r="F16" s="33" t="n"/>
      <c r="G16" s="14" t="n"/>
      <c r="H16" s="15" t="n"/>
      <c r="I16" s="34" t="n"/>
      <c r="J16" s="18" t="n"/>
      <c r="K16" s="14" t="n"/>
      <c r="L16" s="32">
        <f>IF($A16="","",IFERROR(SUMIF(Parcelas!$A$5:$A$204,$A16,Parcelas!$E$5:$E$204),0))</f>
        <v/>
      </c>
      <c r="M16" s="32">
        <f>IF($A16="","",IFERROR(IF(NOT(ISNUMBER($F16)),"",MAX(0,$F16-$L16)),""))</f>
        <v/>
      </c>
      <c r="N16" s="36">
        <f>IF($A16="","",IFERROR(IF(OR(NOT(ISNUMBER($L16)),NOT(ISNUMBER($F16))),"",$L16/$F16),""))</f>
        <v/>
      </c>
      <c r="O16" s="10">
        <f>IFERROR(IF($A16="","",IF(COUNTIF($A$5:$A$104,$A16)&gt;1,"Conferir ID duplicado",IF(OR($F16="",$H16="",NOT(ISNUMBER($F16)),NOT(ISNUMBER($J16)),$J16&gt;Premissas!$B$5),"Conferir cadastro",IF($H16="Quitado",IF($M16=0,"Quitação informada","Conferir quitação"),IF(COUNTIF(Parcelas!$A$5:$A$204,$A16)=0,"Conferir parcelas",IF(COUNTIFS(Parcelas!$A$5:$A$204,$A16,Parcelas!$G$5:$G$204,"Em atraso")&gt;0,"Há parcela em atraso",IF($M16=0,"Conferir saldo","Em acompanhamento"))))))),"Conferir cadastro")</f>
        <v/>
      </c>
    </row>
    <row r="17">
      <c r="A17" s="14" t="n"/>
      <c r="B17" s="14" t="n"/>
      <c r="C17" s="15" t="n"/>
      <c r="D17" s="14" t="n"/>
      <c r="E17" s="33" t="n"/>
      <c r="F17" s="33" t="n"/>
      <c r="G17" s="14" t="n"/>
      <c r="H17" s="15" t="n"/>
      <c r="I17" s="34" t="n"/>
      <c r="J17" s="18" t="n"/>
      <c r="K17" s="14" t="n"/>
      <c r="L17" s="31">
        <f>IF($A17="","",IFERROR(SUMIF(Parcelas!$A$5:$A$204,$A17,Parcelas!$E$5:$E$204),0))</f>
        <v/>
      </c>
      <c r="M17" s="31">
        <f>IF($A17="","",IFERROR(IF(NOT(ISNUMBER($F17)),"",MAX(0,$F17-$L17)),""))</f>
        <v/>
      </c>
      <c r="N17" s="35">
        <f>IF($A17="","",IFERROR(IF(OR(NOT(ISNUMBER($L17)),NOT(ISNUMBER($F17))),"",$L17/$F17),""))</f>
        <v/>
      </c>
      <c r="O17" s="7">
        <f>IFERROR(IF($A17="","",IF(COUNTIF($A$5:$A$104,$A17)&gt;1,"Conferir ID duplicado",IF(OR($F17="",$H17="",NOT(ISNUMBER($F17)),NOT(ISNUMBER($J17)),$J17&gt;Premissas!$B$5),"Conferir cadastro",IF($H17="Quitado",IF($M17=0,"Quitação informada","Conferir quitação"),IF(COUNTIF(Parcelas!$A$5:$A$204,$A17)=0,"Conferir parcelas",IF(COUNTIFS(Parcelas!$A$5:$A$204,$A17,Parcelas!$G$5:$G$204,"Em atraso")&gt;0,"Há parcela em atraso",IF($M17=0,"Conferir saldo","Em acompanhamento"))))))),"Conferir cadastro")</f>
        <v/>
      </c>
    </row>
    <row r="18">
      <c r="A18" s="14" t="n"/>
      <c r="B18" s="14" t="n"/>
      <c r="C18" s="15" t="n"/>
      <c r="D18" s="14" t="n"/>
      <c r="E18" s="33" t="n"/>
      <c r="F18" s="33" t="n"/>
      <c r="G18" s="14" t="n"/>
      <c r="H18" s="15" t="n"/>
      <c r="I18" s="34" t="n"/>
      <c r="J18" s="18" t="n"/>
      <c r="K18" s="14" t="n"/>
      <c r="L18" s="32">
        <f>IF($A18="","",IFERROR(SUMIF(Parcelas!$A$5:$A$204,$A18,Parcelas!$E$5:$E$204),0))</f>
        <v/>
      </c>
      <c r="M18" s="32">
        <f>IF($A18="","",IFERROR(IF(NOT(ISNUMBER($F18)),"",MAX(0,$F18-$L18)),""))</f>
        <v/>
      </c>
      <c r="N18" s="36">
        <f>IF($A18="","",IFERROR(IF(OR(NOT(ISNUMBER($L18)),NOT(ISNUMBER($F18))),"",$L18/$F18),""))</f>
        <v/>
      </c>
      <c r="O18" s="10">
        <f>IFERROR(IF($A18="","",IF(COUNTIF($A$5:$A$104,$A18)&gt;1,"Conferir ID duplicado",IF(OR($F18="",$H18="",NOT(ISNUMBER($F18)),NOT(ISNUMBER($J18)),$J18&gt;Premissas!$B$5),"Conferir cadastro",IF($H18="Quitado",IF($M18=0,"Quitação informada","Conferir quitação"),IF(COUNTIF(Parcelas!$A$5:$A$204,$A18)=0,"Conferir parcelas",IF(COUNTIFS(Parcelas!$A$5:$A$204,$A18,Parcelas!$G$5:$G$204,"Em atraso")&gt;0,"Há parcela em atraso",IF($M18=0,"Conferir saldo","Em acompanhamento"))))))),"Conferir cadastro")</f>
        <v/>
      </c>
    </row>
    <row r="19">
      <c r="A19" s="14" t="n"/>
      <c r="B19" s="14" t="n"/>
      <c r="C19" s="15" t="n"/>
      <c r="D19" s="14" t="n"/>
      <c r="E19" s="33" t="n"/>
      <c r="F19" s="33" t="n"/>
      <c r="G19" s="14" t="n"/>
      <c r="H19" s="15" t="n"/>
      <c r="I19" s="34" t="n"/>
      <c r="J19" s="18" t="n"/>
      <c r="K19" s="14" t="n"/>
      <c r="L19" s="31">
        <f>IF($A19="","",IFERROR(SUMIF(Parcelas!$A$5:$A$204,$A19,Parcelas!$E$5:$E$204),0))</f>
        <v/>
      </c>
      <c r="M19" s="31">
        <f>IF($A19="","",IFERROR(IF(NOT(ISNUMBER($F19)),"",MAX(0,$F19-$L19)),""))</f>
        <v/>
      </c>
      <c r="N19" s="35">
        <f>IF($A19="","",IFERROR(IF(OR(NOT(ISNUMBER($L19)),NOT(ISNUMBER($F19))),"",$L19/$F19),""))</f>
        <v/>
      </c>
      <c r="O19" s="7">
        <f>IFERROR(IF($A19="","",IF(COUNTIF($A$5:$A$104,$A19)&gt;1,"Conferir ID duplicado",IF(OR($F19="",$H19="",NOT(ISNUMBER($F19)),NOT(ISNUMBER($J19)),$J19&gt;Premissas!$B$5),"Conferir cadastro",IF($H19="Quitado",IF($M19=0,"Quitação informada","Conferir quitação"),IF(COUNTIF(Parcelas!$A$5:$A$204,$A19)=0,"Conferir parcelas",IF(COUNTIFS(Parcelas!$A$5:$A$204,$A19,Parcelas!$G$5:$G$204,"Em atraso")&gt;0,"Há parcela em atraso",IF($M19=0,"Conferir saldo","Em acompanhamento"))))))),"Conferir cadastro")</f>
        <v/>
      </c>
    </row>
    <row r="20">
      <c r="A20" s="14" t="n"/>
      <c r="B20" s="14" t="n"/>
      <c r="C20" s="15" t="n"/>
      <c r="D20" s="14" t="n"/>
      <c r="E20" s="33" t="n"/>
      <c r="F20" s="33" t="n"/>
      <c r="G20" s="14" t="n"/>
      <c r="H20" s="15" t="n"/>
      <c r="I20" s="34" t="n"/>
      <c r="J20" s="18" t="n"/>
      <c r="K20" s="14" t="n"/>
      <c r="L20" s="32">
        <f>IF($A20="","",IFERROR(SUMIF(Parcelas!$A$5:$A$204,$A20,Parcelas!$E$5:$E$204),0))</f>
        <v/>
      </c>
      <c r="M20" s="32">
        <f>IF($A20="","",IFERROR(IF(NOT(ISNUMBER($F20)),"",MAX(0,$F20-$L20)),""))</f>
        <v/>
      </c>
      <c r="N20" s="36">
        <f>IF($A20="","",IFERROR(IF(OR(NOT(ISNUMBER($L20)),NOT(ISNUMBER($F20))),"",$L20/$F20),""))</f>
        <v/>
      </c>
      <c r="O20" s="10">
        <f>IFERROR(IF($A20="","",IF(COUNTIF($A$5:$A$104,$A20)&gt;1,"Conferir ID duplicado",IF(OR($F20="",$H20="",NOT(ISNUMBER($F20)),NOT(ISNUMBER($J20)),$J20&gt;Premissas!$B$5),"Conferir cadastro",IF($H20="Quitado",IF($M20=0,"Quitação informada","Conferir quitação"),IF(COUNTIF(Parcelas!$A$5:$A$204,$A20)=0,"Conferir parcelas",IF(COUNTIFS(Parcelas!$A$5:$A$204,$A20,Parcelas!$G$5:$G$204,"Em atraso")&gt;0,"Há parcela em atraso",IF($M20=0,"Conferir saldo","Em acompanhamento"))))))),"Conferir cadastro")</f>
        <v/>
      </c>
    </row>
    <row r="21">
      <c r="A21" s="14" t="n"/>
      <c r="B21" s="14" t="n"/>
      <c r="C21" s="15" t="n"/>
      <c r="D21" s="14" t="n"/>
      <c r="E21" s="33" t="n"/>
      <c r="F21" s="33" t="n"/>
      <c r="G21" s="14" t="n"/>
      <c r="H21" s="15" t="n"/>
      <c r="I21" s="34" t="n"/>
      <c r="J21" s="18" t="n"/>
      <c r="K21" s="14" t="n"/>
      <c r="L21" s="31">
        <f>IF($A21="","",IFERROR(SUMIF(Parcelas!$A$5:$A$204,$A21,Parcelas!$E$5:$E$204),0))</f>
        <v/>
      </c>
      <c r="M21" s="31">
        <f>IF($A21="","",IFERROR(IF(NOT(ISNUMBER($F21)),"",MAX(0,$F21-$L21)),""))</f>
        <v/>
      </c>
      <c r="N21" s="35">
        <f>IF($A21="","",IFERROR(IF(OR(NOT(ISNUMBER($L21)),NOT(ISNUMBER($F21))),"",$L21/$F21),""))</f>
        <v/>
      </c>
      <c r="O21" s="7">
        <f>IFERROR(IF($A21="","",IF(COUNTIF($A$5:$A$104,$A21)&gt;1,"Conferir ID duplicado",IF(OR($F21="",$H21="",NOT(ISNUMBER($F21)),NOT(ISNUMBER($J21)),$J21&gt;Premissas!$B$5),"Conferir cadastro",IF($H21="Quitado",IF($M21=0,"Quitação informada","Conferir quitação"),IF(COUNTIF(Parcelas!$A$5:$A$204,$A21)=0,"Conferir parcelas",IF(COUNTIFS(Parcelas!$A$5:$A$204,$A21,Parcelas!$G$5:$G$204,"Em atraso")&gt;0,"Há parcela em atraso",IF($M21=0,"Conferir saldo","Em acompanhamento"))))))),"Conferir cadastro")</f>
        <v/>
      </c>
    </row>
    <row r="22">
      <c r="A22" s="14" t="n"/>
      <c r="B22" s="14" t="n"/>
      <c r="C22" s="15" t="n"/>
      <c r="D22" s="14" t="n"/>
      <c r="E22" s="33" t="n"/>
      <c r="F22" s="33" t="n"/>
      <c r="G22" s="14" t="n"/>
      <c r="H22" s="15" t="n"/>
      <c r="I22" s="34" t="n"/>
      <c r="J22" s="18" t="n"/>
      <c r="K22" s="14" t="n"/>
      <c r="L22" s="32">
        <f>IF($A22="","",IFERROR(SUMIF(Parcelas!$A$5:$A$204,$A22,Parcelas!$E$5:$E$204),0))</f>
        <v/>
      </c>
      <c r="M22" s="32">
        <f>IF($A22="","",IFERROR(IF(NOT(ISNUMBER($F22)),"",MAX(0,$F22-$L22)),""))</f>
        <v/>
      </c>
      <c r="N22" s="36">
        <f>IF($A22="","",IFERROR(IF(OR(NOT(ISNUMBER($L22)),NOT(ISNUMBER($F22))),"",$L22/$F22),""))</f>
        <v/>
      </c>
      <c r="O22" s="10">
        <f>IFERROR(IF($A22="","",IF(COUNTIF($A$5:$A$104,$A22)&gt;1,"Conferir ID duplicado",IF(OR($F22="",$H22="",NOT(ISNUMBER($F22)),NOT(ISNUMBER($J22)),$J22&gt;Premissas!$B$5),"Conferir cadastro",IF($H22="Quitado",IF($M22=0,"Quitação informada","Conferir quitação"),IF(COUNTIF(Parcelas!$A$5:$A$204,$A22)=0,"Conferir parcelas",IF(COUNTIFS(Parcelas!$A$5:$A$204,$A22,Parcelas!$G$5:$G$204,"Em atraso")&gt;0,"Há parcela em atraso",IF($M22=0,"Conferir saldo","Em acompanhamento"))))))),"Conferir cadastro")</f>
        <v/>
      </c>
    </row>
    <row r="23">
      <c r="A23" s="14" t="n"/>
      <c r="B23" s="14" t="n"/>
      <c r="C23" s="15" t="n"/>
      <c r="D23" s="14" t="n"/>
      <c r="E23" s="33" t="n"/>
      <c r="F23" s="33" t="n"/>
      <c r="G23" s="14" t="n"/>
      <c r="H23" s="15" t="n"/>
      <c r="I23" s="34" t="n"/>
      <c r="J23" s="18" t="n"/>
      <c r="K23" s="14" t="n"/>
      <c r="L23" s="31">
        <f>IF($A23="","",IFERROR(SUMIF(Parcelas!$A$5:$A$204,$A23,Parcelas!$E$5:$E$204),0))</f>
        <v/>
      </c>
      <c r="M23" s="31">
        <f>IF($A23="","",IFERROR(IF(NOT(ISNUMBER($F23)),"",MAX(0,$F23-$L23)),""))</f>
        <v/>
      </c>
      <c r="N23" s="35">
        <f>IF($A23="","",IFERROR(IF(OR(NOT(ISNUMBER($L23)),NOT(ISNUMBER($F23))),"",$L23/$F23),""))</f>
        <v/>
      </c>
      <c r="O23" s="7">
        <f>IFERROR(IF($A23="","",IF(COUNTIF($A$5:$A$104,$A23)&gt;1,"Conferir ID duplicado",IF(OR($F23="",$H23="",NOT(ISNUMBER($F23)),NOT(ISNUMBER($J23)),$J23&gt;Premissas!$B$5),"Conferir cadastro",IF($H23="Quitado",IF($M23=0,"Quitação informada","Conferir quitação"),IF(COUNTIF(Parcelas!$A$5:$A$204,$A23)=0,"Conferir parcelas",IF(COUNTIFS(Parcelas!$A$5:$A$204,$A23,Parcelas!$G$5:$G$204,"Em atraso")&gt;0,"Há parcela em atraso",IF($M23=0,"Conferir saldo","Em acompanhamento"))))))),"Conferir cadastro")</f>
        <v/>
      </c>
    </row>
    <row r="24">
      <c r="A24" s="14" t="n"/>
      <c r="B24" s="14" t="n"/>
      <c r="C24" s="15" t="n"/>
      <c r="D24" s="14" t="n"/>
      <c r="E24" s="33" t="n"/>
      <c r="F24" s="33" t="n"/>
      <c r="G24" s="14" t="n"/>
      <c r="H24" s="15" t="n"/>
      <c r="I24" s="34" t="n"/>
      <c r="J24" s="18" t="n"/>
      <c r="K24" s="14" t="n"/>
      <c r="L24" s="32">
        <f>IF($A24="","",IFERROR(SUMIF(Parcelas!$A$5:$A$204,$A24,Parcelas!$E$5:$E$204),0))</f>
        <v/>
      </c>
      <c r="M24" s="32">
        <f>IF($A24="","",IFERROR(IF(NOT(ISNUMBER($F24)),"",MAX(0,$F24-$L24)),""))</f>
        <v/>
      </c>
      <c r="N24" s="36">
        <f>IF($A24="","",IFERROR(IF(OR(NOT(ISNUMBER($L24)),NOT(ISNUMBER($F24))),"",$L24/$F24),""))</f>
        <v/>
      </c>
      <c r="O24" s="10">
        <f>IFERROR(IF($A24="","",IF(COUNTIF($A$5:$A$104,$A24)&gt;1,"Conferir ID duplicado",IF(OR($F24="",$H24="",NOT(ISNUMBER($F24)),NOT(ISNUMBER($J24)),$J24&gt;Premissas!$B$5),"Conferir cadastro",IF($H24="Quitado",IF($M24=0,"Quitação informada","Conferir quitação"),IF(COUNTIF(Parcelas!$A$5:$A$204,$A24)=0,"Conferir parcelas",IF(COUNTIFS(Parcelas!$A$5:$A$204,$A24,Parcelas!$G$5:$G$204,"Em atraso")&gt;0,"Há parcela em atraso",IF($M24=0,"Conferir saldo","Em acompanhamento"))))))),"Conferir cadastro")</f>
        <v/>
      </c>
    </row>
    <row r="25">
      <c r="A25" s="14" t="n"/>
      <c r="B25" s="14" t="n"/>
      <c r="C25" s="15" t="n"/>
      <c r="D25" s="14" t="n"/>
      <c r="E25" s="33" t="n"/>
      <c r="F25" s="33" t="n"/>
      <c r="G25" s="14" t="n"/>
      <c r="H25" s="15" t="n"/>
      <c r="I25" s="34" t="n"/>
      <c r="J25" s="18" t="n"/>
      <c r="K25" s="14" t="n"/>
      <c r="L25" s="31">
        <f>IF($A25="","",IFERROR(SUMIF(Parcelas!$A$5:$A$204,$A25,Parcelas!$E$5:$E$204),0))</f>
        <v/>
      </c>
      <c r="M25" s="31">
        <f>IF($A25="","",IFERROR(IF(NOT(ISNUMBER($F25)),"",MAX(0,$F25-$L25)),""))</f>
        <v/>
      </c>
      <c r="N25" s="35">
        <f>IF($A25="","",IFERROR(IF(OR(NOT(ISNUMBER($L25)),NOT(ISNUMBER($F25))),"",$L25/$F25),""))</f>
        <v/>
      </c>
      <c r="O25" s="7">
        <f>IFERROR(IF($A25="","",IF(COUNTIF($A$5:$A$104,$A25)&gt;1,"Conferir ID duplicado",IF(OR($F25="",$H25="",NOT(ISNUMBER($F25)),NOT(ISNUMBER($J25)),$J25&gt;Premissas!$B$5),"Conferir cadastro",IF($H25="Quitado",IF($M25=0,"Quitação informada","Conferir quitação"),IF(COUNTIF(Parcelas!$A$5:$A$204,$A25)=0,"Conferir parcelas",IF(COUNTIFS(Parcelas!$A$5:$A$204,$A25,Parcelas!$G$5:$G$204,"Em atraso")&gt;0,"Há parcela em atraso",IF($M25=0,"Conferir saldo","Em acompanhamento"))))))),"Conferir cadastro")</f>
        <v/>
      </c>
    </row>
    <row r="26">
      <c r="A26" s="14" t="n"/>
      <c r="B26" s="14" t="n"/>
      <c r="C26" s="15" t="n"/>
      <c r="D26" s="14" t="n"/>
      <c r="E26" s="33" t="n"/>
      <c r="F26" s="33" t="n"/>
      <c r="G26" s="14" t="n"/>
      <c r="H26" s="15" t="n"/>
      <c r="I26" s="34" t="n"/>
      <c r="J26" s="18" t="n"/>
      <c r="K26" s="14" t="n"/>
      <c r="L26" s="32">
        <f>IF($A26="","",IFERROR(SUMIF(Parcelas!$A$5:$A$204,$A26,Parcelas!$E$5:$E$204),0))</f>
        <v/>
      </c>
      <c r="M26" s="32">
        <f>IF($A26="","",IFERROR(IF(NOT(ISNUMBER($F26)),"",MAX(0,$F26-$L26)),""))</f>
        <v/>
      </c>
      <c r="N26" s="36">
        <f>IF($A26="","",IFERROR(IF(OR(NOT(ISNUMBER($L26)),NOT(ISNUMBER($F26))),"",$L26/$F26),""))</f>
        <v/>
      </c>
      <c r="O26" s="10">
        <f>IFERROR(IF($A26="","",IF(COUNTIF($A$5:$A$104,$A26)&gt;1,"Conferir ID duplicado",IF(OR($F26="",$H26="",NOT(ISNUMBER($F26)),NOT(ISNUMBER($J26)),$J26&gt;Premissas!$B$5),"Conferir cadastro",IF($H26="Quitado",IF($M26=0,"Quitação informada","Conferir quitação"),IF(COUNTIF(Parcelas!$A$5:$A$204,$A26)=0,"Conferir parcelas",IF(COUNTIFS(Parcelas!$A$5:$A$204,$A26,Parcelas!$G$5:$G$204,"Em atraso")&gt;0,"Há parcela em atraso",IF($M26=0,"Conferir saldo","Em acompanhamento"))))))),"Conferir cadastro")</f>
        <v/>
      </c>
    </row>
    <row r="27">
      <c r="A27" s="14" t="n"/>
      <c r="B27" s="14" t="n"/>
      <c r="C27" s="15" t="n"/>
      <c r="D27" s="14" t="n"/>
      <c r="E27" s="33" t="n"/>
      <c r="F27" s="33" t="n"/>
      <c r="G27" s="14" t="n"/>
      <c r="H27" s="15" t="n"/>
      <c r="I27" s="34" t="n"/>
      <c r="J27" s="18" t="n"/>
      <c r="K27" s="14" t="n"/>
      <c r="L27" s="31">
        <f>IF($A27="","",IFERROR(SUMIF(Parcelas!$A$5:$A$204,$A27,Parcelas!$E$5:$E$204),0))</f>
        <v/>
      </c>
      <c r="M27" s="31">
        <f>IF($A27="","",IFERROR(IF(NOT(ISNUMBER($F27)),"",MAX(0,$F27-$L27)),""))</f>
        <v/>
      </c>
      <c r="N27" s="35">
        <f>IF($A27="","",IFERROR(IF(OR(NOT(ISNUMBER($L27)),NOT(ISNUMBER($F27))),"",$L27/$F27),""))</f>
        <v/>
      </c>
      <c r="O27" s="7">
        <f>IFERROR(IF($A27="","",IF(COUNTIF($A$5:$A$104,$A27)&gt;1,"Conferir ID duplicado",IF(OR($F27="",$H27="",NOT(ISNUMBER($F27)),NOT(ISNUMBER($J27)),$J27&gt;Premissas!$B$5),"Conferir cadastro",IF($H27="Quitado",IF($M27=0,"Quitação informada","Conferir quitação"),IF(COUNTIF(Parcelas!$A$5:$A$204,$A27)=0,"Conferir parcelas",IF(COUNTIFS(Parcelas!$A$5:$A$204,$A27,Parcelas!$G$5:$G$204,"Em atraso")&gt;0,"Há parcela em atraso",IF($M27=0,"Conferir saldo","Em acompanhamento"))))))),"Conferir cadastro")</f>
        <v/>
      </c>
    </row>
    <row r="28">
      <c r="A28" s="14" t="n"/>
      <c r="B28" s="14" t="n"/>
      <c r="C28" s="15" t="n"/>
      <c r="D28" s="14" t="n"/>
      <c r="E28" s="33" t="n"/>
      <c r="F28" s="33" t="n"/>
      <c r="G28" s="14" t="n"/>
      <c r="H28" s="15" t="n"/>
      <c r="I28" s="34" t="n"/>
      <c r="J28" s="18" t="n"/>
      <c r="K28" s="14" t="n"/>
      <c r="L28" s="32">
        <f>IF($A28="","",IFERROR(SUMIF(Parcelas!$A$5:$A$204,$A28,Parcelas!$E$5:$E$204),0))</f>
        <v/>
      </c>
      <c r="M28" s="32">
        <f>IF($A28="","",IFERROR(IF(NOT(ISNUMBER($F28)),"",MAX(0,$F28-$L28)),""))</f>
        <v/>
      </c>
      <c r="N28" s="36">
        <f>IF($A28="","",IFERROR(IF(OR(NOT(ISNUMBER($L28)),NOT(ISNUMBER($F28))),"",$L28/$F28),""))</f>
        <v/>
      </c>
      <c r="O28" s="10">
        <f>IFERROR(IF($A28="","",IF(COUNTIF($A$5:$A$104,$A28)&gt;1,"Conferir ID duplicado",IF(OR($F28="",$H28="",NOT(ISNUMBER($F28)),NOT(ISNUMBER($J28)),$J28&gt;Premissas!$B$5),"Conferir cadastro",IF($H28="Quitado",IF($M28=0,"Quitação informada","Conferir quitação"),IF(COUNTIF(Parcelas!$A$5:$A$204,$A28)=0,"Conferir parcelas",IF(COUNTIFS(Parcelas!$A$5:$A$204,$A28,Parcelas!$G$5:$G$204,"Em atraso")&gt;0,"Há parcela em atraso",IF($M28=0,"Conferir saldo","Em acompanhamento"))))))),"Conferir cadastro")</f>
        <v/>
      </c>
    </row>
    <row r="29">
      <c r="A29" s="14" t="n"/>
      <c r="B29" s="14" t="n"/>
      <c r="C29" s="15" t="n"/>
      <c r="D29" s="14" t="n"/>
      <c r="E29" s="33" t="n"/>
      <c r="F29" s="33" t="n"/>
      <c r="G29" s="14" t="n"/>
      <c r="H29" s="15" t="n"/>
      <c r="I29" s="34" t="n"/>
      <c r="J29" s="18" t="n"/>
      <c r="K29" s="14" t="n"/>
      <c r="L29" s="31">
        <f>IF($A29="","",IFERROR(SUMIF(Parcelas!$A$5:$A$204,$A29,Parcelas!$E$5:$E$204),0))</f>
        <v/>
      </c>
      <c r="M29" s="31">
        <f>IF($A29="","",IFERROR(IF(NOT(ISNUMBER($F29)),"",MAX(0,$F29-$L29)),""))</f>
        <v/>
      </c>
      <c r="N29" s="35">
        <f>IF($A29="","",IFERROR(IF(OR(NOT(ISNUMBER($L29)),NOT(ISNUMBER($F29))),"",$L29/$F29),""))</f>
        <v/>
      </c>
      <c r="O29" s="7">
        <f>IFERROR(IF($A29="","",IF(COUNTIF($A$5:$A$104,$A29)&gt;1,"Conferir ID duplicado",IF(OR($F29="",$H29="",NOT(ISNUMBER($F29)),NOT(ISNUMBER($J29)),$J29&gt;Premissas!$B$5),"Conferir cadastro",IF($H29="Quitado",IF($M29=0,"Quitação informada","Conferir quitação"),IF(COUNTIF(Parcelas!$A$5:$A$204,$A29)=0,"Conferir parcelas",IF(COUNTIFS(Parcelas!$A$5:$A$204,$A29,Parcelas!$G$5:$G$204,"Em atraso")&gt;0,"Há parcela em atraso",IF($M29=0,"Conferir saldo","Em acompanhamento"))))))),"Conferir cadastro")</f>
        <v/>
      </c>
    </row>
    <row r="30">
      <c r="A30" s="14" t="n"/>
      <c r="B30" s="14" t="n"/>
      <c r="C30" s="15" t="n"/>
      <c r="D30" s="14" t="n"/>
      <c r="E30" s="33" t="n"/>
      <c r="F30" s="33" t="n"/>
      <c r="G30" s="14" t="n"/>
      <c r="H30" s="15" t="n"/>
      <c r="I30" s="34" t="n"/>
      <c r="J30" s="18" t="n"/>
      <c r="K30" s="14" t="n"/>
      <c r="L30" s="32">
        <f>IF($A30="","",IFERROR(SUMIF(Parcelas!$A$5:$A$204,$A30,Parcelas!$E$5:$E$204),0))</f>
        <v/>
      </c>
      <c r="M30" s="32">
        <f>IF($A30="","",IFERROR(IF(NOT(ISNUMBER($F30)),"",MAX(0,$F30-$L30)),""))</f>
        <v/>
      </c>
      <c r="N30" s="36">
        <f>IF($A30="","",IFERROR(IF(OR(NOT(ISNUMBER($L30)),NOT(ISNUMBER($F30))),"",$L30/$F30),""))</f>
        <v/>
      </c>
      <c r="O30" s="10">
        <f>IFERROR(IF($A30="","",IF(COUNTIF($A$5:$A$104,$A30)&gt;1,"Conferir ID duplicado",IF(OR($F30="",$H30="",NOT(ISNUMBER($F30)),NOT(ISNUMBER($J30)),$J30&gt;Premissas!$B$5),"Conferir cadastro",IF($H30="Quitado",IF($M30=0,"Quitação informada","Conferir quitação"),IF(COUNTIF(Parcelas!$A$5:$A$204,$A30)=0,"Conferir parcelas",IF(COUNTIFS(Parcelas!$A$5:$A$204,$A30,Parcelas!$G$5:$G$204,"Em atraso")&gt;0,"Há parcela em atraso",IF($M30=0,"Conferir saldo","Em acompanhamento"))))))),"Conferir cadastro")</f>
        <v/>
      </c>
    </row>
    <row r="31">
      <c r="A31" s="14" t="n"/>
      <c r="B31" s="14" t="n"/>
      <c r="C31" s="15" t="n"/>
      <c r="D31" s="14" t="n"/>
      <c r="E31" s="33" t="n"/>
      <c r="F31" s="33" t="n"/>
      <c r="G31" s="14" t="n"/>
      <c r="H31" s="15" t="n"/>
      <c r="I31" s="34" t="n"/>
      <c r="J31" s="18" t="n"/>
      <c r="K31" s="14" t="n"/>
      <c r="L31" s="31">
        <f>IF($A31="","",IFERROR(SUMIF(Parcelas!$A$5:$A$204,$A31,Parcelas!$E$5:$E$204),0))</f>
        <v/>
      </c>
      <c r="M31" s="31">
        <f>IF($A31="","",IFERROR(IF(NOT(ISNUMBER($F31)),"",MAX(0,$F31-$L31)),""))</f>
        <v/>
      </c>
      <c r="N31" s="35">
        <f>IF($A31="","",IFERROR(IF(OR(NOT(ISNUMBER($L31)),NOT(ISNUMBER($F31))),"",$L31/$F31),""))</f>
        <v/>
      </c>
      <c r="O31" s="7">
        <f>IFERROR(IF($A31="","",IF(COUNTIF($A$5:$A$104,$A31)&gt;1,"Conferir ID duplicado",IF(OR($F31="",$H31="",NOT(ISNUMBER($F31)),NOT(ISNUMBER($J31)),$J31&gt;Premissas!$B$5),"Conferir cadastro",IF($H31="Quitado",IF($M31=0,"Quitação informada","Conferir quitação"),IF(COUNTIF(Parcelas!$A$5:$A$204,$A31)=0,"Conferir parcelas",IF(COUNTIFS(Parcelas!$A$5:$A$204,$A31,Parcelas!$G$5:$G$204,"Em atraso")&gt;0,"Há parcela em atraso",IF($M31=0,"Conferir saldo","Em acompanhamento"))))))),"Conferir cadastro")</f>
        <v/>
      </c>
    </row>
    <row r="32">
      <c r="A32" s="14" t="n"/>
      <c r="B32" s="14" t="n"/>
      <c r="C32" s="15" t="n"/>
      <c r="D32" s="14" t="n"/>
      <c r="E32" s="33" t="n"/>
      <c r="F32" s="33" t="n"/>
      <c r="G32" s="14" t="n"/>
      <c r="H32" s="15" t="n"/>
      <c r="I32" s="34" t="n"/>
      <c r="J32" s="18" t="n"/>
      <c r="K32" s="14" t="n"/>
      <c r="L32" s="32">
        <f>IF($A32="","",IFERROR(SUMIF(Parcelas!$A$5:$A$204,$A32,Parcelas!$E$5:$E$204),0))</f>
        <v/>
      </c>
      <c r="M32" s="32">
        <f>IF($A32="","",IFERROR(IF(NOT(ISNUMBER($F32)),"",MAX(0,$F32-$L32)),""))</f>
        <v/>
      </c>
      <c r="N32" s="36">
        <f>IF($A32="","",IFERROR(IF(OR(NOT(ISNUMBER($L32)),NOT(ISNUMBER($F32))),"",$L32/$F32),""))</f>
        <v/>
      </c>
      <c r="O32" s="10">
        <f>IFERROR(IF($A32="","",IF(COUNTIF($A$5:$A$104,$A32)&gt;1,"Conferir ID duplicado",IF(OR($F32="",$H32="",NOT(ISNUMBER($F32)),NOT(ISNUMBER($J32)),$J32&gt;Premissas!$B$5),"Conferir cadastro",IF($H32="Quitado",IF($M32=0,"Quitação informada","Conferir quitação"),IF(COUNTIF(Parcelas!$A$5:$A$204,$A32)=0,"Conferir parcelas",IF(COUNTIFS(Parcelas!$A$5:$A$204,$A32,Parcelas!$G$5:$G$204,"Em atraso")&gt;0,"Há parcela em atraso",IF($M32=0,"Conferir saldo","Em acompanhamento"))))))),"Conferir cadastro")</f>
        <v/>
      </c>
    </row>
    <row r="33">
      <c r="A33" s="14" t="n"/>
      <c r="B33" s="14" t="n"/>
      <c r="C33" s="15" t="n"/>
      <c r="D33" s="14" t="n"/>
      <c r="E33" s="33" t="n"/>
      <c r="F33" s="33" t="n"/>
      <c r="G33" s="14" t="n"/>
      <c r="H33" s="15" t="n"/>
      <c r="I33" s="34" t="n"/>
      <c r="J33" s="18" t="n"/>
      <c r="K33" s="14" t="n"/>
      <c r="L33" s="31">
        <f>IF($A33="","",IFERROR(SUMIF(Parcelas!$A$5:$A$204,$A33,Parcelas!$E$5:$E$204),0))</f>
        <v/>
      </c>
      <c r="M33" s="31">
        <f>IF($A33="","",IFERROR(IF(NOT(ISNUMBER($F33)),"",MAX(0,$F33-$L33)),""))</f>
        <v/>
      </c>
      <c r="N33" s="35">
        <f>IF($A33="","",IFERROR(IF(OR(NOT(ISNUMBER($L33)),NOT(ISNUMBER($F33))),"",$L33/$F33),""))</f>
        <v/>
      </c>
      <c r="O33" s="7">
        <f>IFERROR(IF($A33="","",IF(COUNTIF($A$5:$A$104,$A33)&gt;1,"Conferir ID duplicado",IF(OR($F33="",$H33="",NOT(ISNUMBER($F33)),NOT(ISNUMBER($J33)),$J33&gt;Premissas!$B$5),"Conferir cadastro",IF($H33="Quitado",IF($M33=0,"Quitação informada","Conferir quitação"),IF(COUNTIF(Parcelas!$A$5:$A$204,$A33)=0,"Conferir parcelas",IF(COUNTIFS(Parcelas!$A$5:$A$204,$A33,Parcelas!$G$5:$G$204,"Em atraso")&gt;0,"Há parcela em atraso",IF($M33=0,"Conferir saldo","Em acompanhamento"))))))),"Conferir cadastro")</f>
        <v/>
      </c>
    </row>
    <row r="34">
      <c r="A34" s="14" t="n"/>
      <c r="B34" s="14" t="n"/>
      <c r="C34" s="15" t="n"/>
      <c r="D34" s="14" t="n"/>
      <c r="E34" s="33" t="n"/>
      <c r="F34" s="33" t="n"/>
      <c r="G34" s="14" t="n"/>
      <c r="H34" s="15" t="n"/>
      <c r="I34" s="34" t="n"/>
      <c r="J34" s="18" t="n"/>
      <c r="K34" s="14" t="n"/>
      <c r="L34" s="32">
        <f>IF($A34="","",IFERROR(SUMIF(Parcelas!$A$5:$A$204,$A34,Parcelas!$E$5:$E$204),0))</f>
        <v/>
      </c>
      <c r="M34" s="32">
        <f>IF($A34="","",IFERROR(IF(NOT(ISNUMBER($F34)),"",MAX(0,$F34-$L34)),""))</f>
        <v/>
      </c>
      <c r="N34" s="36">
        <f>IF($A34="","",IFERROR(IF(OR(NOT(ISNUMBER($L34)),NOT(ISNUMBER($F34))),"",$L34/$F34),""))</f>
        <v/>
      </c>
      <c r="O34" s="10">
        <f>IFERROR(IF($A34="","",IF(COUNTIF($A$5:$A$104,$A34)&gt;1,"Conferir ID duplicado",IF(OR($F34="",$H34="",NOT(ISNUMBER($F34)),NOT(ISNUMBER($J34)),$J34&gt;Premissas!$B$5),"Conferir cadastro",IF($H34="Quitado",IF($M34=0,"Quitação informada","Conferir quitação"),IF(COUNTIF(Parcelas!$A$5:$A$204,$A34)=0,"Conferir parcelas",IF(COUNTIFS(Parcelas!$A$5:$A$204,$A34,Parcelas!$G$5:$G$204,"Em atraso")&gt;0,"Há parcela em atraso",IF($M34=0,"Conferir saldo","Em acompanhamento"))))))),"Conferir cadastro")</f>
        <v/>
      </c>
    </row>
    <row r="35">
      <c r="A35" s="14" t="n"/>
      <c r="B35" s="14" t="n"/>
      <c r="C35" s="15" t="n"/>
      <c r="D35" s="14" t="n"/>
      <c r="E35" s="33" t="n"/>
      <c r="F35" s="33" t="n"/>
      <c r="G35" s="14" t="n"/>
      <c r="H35" s="15" t="n"/>
      <c r="I35" s="34" t="n"/>
      <c r="J35" s="18" t="n"/>
      <c r="K35" s="14" t="n"/>
      <c r="L35" s="31">
        <f>IF($A35="","",IFERROR(SUMIF(Parcelas!$A$5:$A$204,$A35,Parcelas!$E$5:$E$204),0))</f>
        <v/>
      </c>
      <c r="M35" s="31">
        <f>IF($A35="","",IFERROR(IF(NOT(ISNUMBER($F35)),"",MAX(0,$F35-$L35)),""))</f>
        <v/>
      </c>
      <c r="N35" s="35">
        <f>IF($A35="","",IFERROR(IF(OR(NOT(ISNUMBER($L35)),NOT(ISNUMBER($F35))),"",$L35/$F35),""))</f>
        <v/>
      </c>
      <c r="O35" s="7">
        <f>IFERROR(IF($A35="","",IF(COUNTIF($A$5:$A$104,$A35)&gt;1,"Conferir ID duplicado",IF(OR($F35="",$H35="",NOT(ISNUMBER($F35)),NOT(ISNUMBER($J35)),$J35&gt;Premissas!$B$5),"Conferir cadastro",IF($H35="Quitado",IF($M35=0,"Quitação informada","Conferir quitação"),IF(COUNTIF(Parcelas!$A$5:$A$204,$A35)=0,"Conferir parcelas",IF(COUNTIFS(Parcelas!$A$5:$A$204,$A35,Parcelas!$G$5:$G$204,"Em atraso")&gt;0,"Há parcela em atraso",IF($M35=0,"Conferir saldo","Em acompanhamento"))))))),"Conferir cadastro")</f>
        <v/>
      </c>
    </row>
    <row r="36">
      <c r="A36" s="14" t="n"/>
      <c r="B36" s="14" t="n"/>
      <c r="C36" s="15" t="n"/>
      <c r="D36" s="14" t="n"/>
      <c r="E36" s="33" t="n"/>
      <c r="F36" s="33" t="n"/>
      <c r="G36" s="14" t="n"/>
      <c r="H36" s="15" t="n"/>
      <c r="I36" s="34" t="n"/>
      <c r="J36" s="18" t="n"/>
      <c r="K36" s="14" t="n"/>
      <c r="L36" s="32">
        <f>IF($A36="","",IFERROR(SUMIF(Parcelas!$A$5:$A$204,$A36,Parcelas!$E$5:$E$204),0))</f>
        <v/>
      </c>
      <c r="M36" s="32">
        <f>IF($A36="","",IFERROR(IF(NOT(ISNUMBER($F36)),"",MAX(0,$F36-$L36)),""))</f>
        <v/>
      </c>
      <c r="N36" s="36">
        <f>IF($A36="","",IFERROR(IF(OR(NOT(ISNUMBER($L36)),NOT(ISNUMBER($F36))),"",$L36/$F36),""))</f>
        <v/>
      </c>
      <c r="O36" s="10">
        <f>IFERROR(IF($A36="","",IF(COUNTIF($A$5:$A$104,$A36)&gt;1,"Conferir ID duplicado",IF(OR($F36="",$H36="",NOT(ISNUMBER($F36)),NOT(ISNUMBER($J36)),$J36&gt;Premissas!$B$5),"Conferir cadastro",IF($H36="Quitado",IF($M36=0,"Quitação informada","Conferir quitação"),IF(COUNTIF(Parcelas!$A$5:$A$204,$A36)=0,"Conferir parcelas",IF(COUNTIFS(Parcelas!$A$5:$A$204,$A36,Parcelas!$G$5:$G$204,"Em atraso")&gt;0,"Há parcela em atraso",IF($M36=0,"Conferir saldo","Em acompanhamento"))))))),"Conferir cadastro")</f>
        <v/>
      </c>
    </row>
    <row r="37">
      <c r="A37" s="14" t="n"/>
      <c r="B37" s="14" t="n"/>
      <c r="C37" s="15" t="n"/>
      <c r="D37" s="14" t="n"/>
      <c r="E37" s="33" t="n"/>
      <c r="F37" s="33" t="n"/>
      <c r="G37" s="14" t="n"/>
      <c r="H37" s="15" t="n"/>
      <c r="I37" s="34" t="n"/>
      <c r="J37" s="18" t="n"/>
      <c r="K37" s="14" t="n"/>
      <c r="L37" s="31">
        <f>IF($A37="","",IFERROR(SUMIF(Parcelas!$A$5:$A$204,$A37,Parcelas!$E$5:$E$204),0))</f>
        <v/>
      </c>
      <c r="M37" s="31">
        <f>IF($A37="","",IFERROR(IF(NOT(ISNUMBER($F37)),"",MAX(0,$F37-$L37)),""))</f>
        <v/>
      </c>
      <c r="N37" s="35">
        <f>IF($A37="","",IFERROR(IF(OR(NOT(ISNUMBER($L37)),NOT(ISNUMBER($F37))),"",$L37/$F37),""))</f>
        <v/>
      </c>
      <c r="O37" s="7">
        <f>IFERROR(IF($A37="","",IF(COUNTIF($A$5:$A$104,$A37)&gt;1,"Conferir ID duplicado",IF(OR($F37="",$H37="",NOT(ISNUMBER($F37)),NOT(ISNUMBER($J37)),$J37&gt;Premissas!$B$5),"Conferir cadastro",IF($H37="Quitado",IF($M37=0,"Quitação informada","Conferir quitação"),IF(COUNTIF(Parcelas!$A$5:$A$204,$A37)=0,"Conferir parcelas",IF(COUNTIFS(Parcelas!$A$5:$A$204,$A37,Parcelas!$G$5:$G$204,"Em atraso")&gt;0,"Há parcela em atraso",IF($M37=0,"Conferir saldo","Em acompanhamento"))))))),"Conferir cadastro")</f>
        <v/>
      </c>
    </row>
    <row r="38">
      <c r="A38" s="14" t="n"/>
      <c r="B38" s="14" t="n"/>
      <c r="C38" s="15" t="n"/>
      <c r="D38" s="14" t="n"/>
      <c r="E38" s="33" t="n"/>
      <c r="F38" s="33" t="n"/>
      <c r="G38" s="14" t="n"/>
      <c r="H38" s="15" t="n"/>
      <c r="I38" s="34" t="n"/>
      <c r="J38" s="18" t="n"/>
      <c r="K38" s="14" t="n"/>
      <c r="L38" s="32">
        <f>IF($A38="","",IFERROR(SUMIF(Parcelas!$A$5:$A$204,$A38,Parcelas!$E$5:$E$204),0))</f>
        <v/>
      </c>
      <c r="M38" s="32">
        <f>IF($A38="","",IFERROR(IF(NOT(ISNUMBER($F38)),"",MAX(0,$F38-$L38)),""))</f>
        <v/>
      </c>
      <c r="N38" s="36">
        <f>IF($A38="","",IFERROR(IF(OR(NOT(ISNUMBER($L38)),NOT(ISNUMBER($F38))),"",$L38/$F38),""))</f>
        <v/>
      </c>
      <c r="O38" s="10">
        <f>IFERROR(IF($A38="","",IF(COUNTIF($A$5:$A$104,$A38)&gt;1,"Conferir ID duplicado",IF(OR($F38="",$H38="",NOT(ISNUMBER($F38)),NOT(ISNUMBER($J38)),$J38&gt;Premissas!$B$5),"Conferir cadastro",IF($H38="Quitado",IF($M38=0,"Quitação informada","Conferir quitação"),IF(COUNTIF(Parcelas!$A$5:$A$204,$A38)=0,"Conferir parcelas",IF(COUNTIFS(Parcelas!$A$5:$A$204,$A38,Parcelas!$G$5:$G$204,"Em atraso")&gt;0,"Há parcela em atraso",IF($M38=0,"Conferir saldo","Em acompanhamento"))))))),"Conferir cadastro")</f>
        <v/>
      </c>
    </row>
    <row r="39">
      <c r="A39" s="14" t="n"/>
      <c r="B39" s="14" t="n"/>
      <c r="C39" s="15" t="n"/>
      <c r="D39" s="14" t="n"/>
      <c r="E39" s="33" t="n"/>
      <c r="F39" s="33" t="n"/>
      <c r="G39" s="14" t="n"/>
      <c r="H39" s="15" t="n"/>
      <c r="I39" s="34" t="n"/>
      <c r="J39" s="18" t="n"/>
      <c r="K39" s="14" t="n"/>
      <c r="L39" s="31">
        <f>IF($A39="","",IFERROR(SUMIF(Parcelas!$A$5:$A$204,$A39,Parcelas!$E$5:$E$204),0))</f>
        <v/>
      </c>
      <c r="M39" s="31">
        <f>IF($A39="","",IFERROR(IF(NOT(ISNUMBER($F39)),"",MAX(0,$F39-$L39)),""))</f>
        <v/>
      </c>
      <c r="N39" s="35">
        <f>IF($A39="","",IFERROR(IF(OR(NOT(ISNUMBER($L39)),NOT(ISNUMBER($F39))),"",$L39/$F39),""))</f>
        <v/>
      </c>
      <c r="O39" s="7">
        <f>IFERROR(IF($A39="","",IF(COUNTIF($A$5:$A$104,$A39)&gt;1,"Conferir ID duplicado",IF(OR($F39="",$H39="",NOT(ISNUMBER($F39)),NOT(ISNUMBER($J39)),$J39&gt;Premissas!$B$5),"Conferir cadastro",IF($H39="Quitado",IF($M39=0,"Quitação informada","Conferir quitação"),IF(COUNTIF(Parcelas!$A$5:$A$204,$A39)=0,"Conferir parcelas",IF(COUNTIFS(Parcelas!$A$5:$A$204,$A39,Parcelas!$G$5:$G$204,"Em atraso")&gt;0,"Há parcela em atraso",IF($M39=0,"Conferir saldo","Em acompanhamento"))))))),"Conferir cadastro")</f>
        <v/>
      </c>
    </row>
    <row r="40">
      <c r="A40" s="14" t="n"/>
      <c r="B40" s="14" t="n"/>
      <c r="C40" s="15" t="n"/>
      <c r="D40" s="14" t="n"/>
      <c r="E40" s="33" t="n"/>
      <c r="F40" s="33" t="n"/>
      <c r="G40" s="14" t="n"/>
      <c r="H40" s="15" t="n"/>
      <c r="I40" s="34" t="n"/>
      <c r="J40" s="18" t="n"/>
      <c r="K40" s="14" t="n"/>
      <c r="L40" s="32">
        <f>IF($A40="","",IFERROR(SUMIF(Parcelas!$A$5:$A$204,$A40,Parcelas!$E$5:$E$204),0))</f>
        <v/>
      </c>
      <c r="M40" s="32">
        <f>IF($A40="","",IFERROR(IF(NOT(ISNUMBER($F40)),"",MAX(0,$F40-$L40)),""))</f>
        <v/>
      </c>
      <c r="N40" s="36">
        <f>IF($A40="","",IFERROR(IF(OR(NOT(ISNUMBER($L40)),NOT(ISNUMBER($F40))),"",$L40/$F40),""))</f>
        <v/>
      </c>
      <c r="O40" s="10">
        <f>IFERROR(IF($A40="","",IF(COUNTIF($A$5:$A$104,$A40)&gt;1,"Conferir ID duplicado",IF(OR($F40="",$H40="",NOT(ISNUMBER($F40)),NOT(ISNUMBER($J40)),$J40&gt;Premissas!$B$5),"Conferir cadastro",IF($H40="Quitado",IF($M40=0,"Quitação informada","Conferir quitação"),IF(COUNTIF(Parcelas!$A$5:$A$204,$A40)=0,"Conferir parcelas",IF(COUNTIFS(Parcelas!$A$5:$A$204,$A40,Parcelas!$G$5:$G$204,"Em atraso")&gt;0,"Há parcela em atraso",IF($M40=0,"Conferir saldo","Em acompanhamento"))))))),"Conferir cadastro")</f>
        <v/>
      </c>
    </row>
    <row r="41">
      <c r="A41" s="14" t="n"/>
      <c r="B41" s="14" t="n"/>
      <c r="C41" s="15" t="n"/>
      <c r="D41" s="14" t="n"/>
      <c r="E41" s="33" t="n"/>
      <c r="F41" s="33" t="n"/>
      <c r="G41" s="14" t="n"/>
      <c r="H41" s="15" t="n"/>
      <c r="I41" s="34" t="n"/>
      <c r="J41" s="18" t="n"/>
      <c r="K41" s="14" t="n"/>
      <c r="L41" s="31">
        <f>IF($A41="","",IFERROR(SUMIF(Parcelas!$A$5:$A$204,$A41,Parcelas!$E$5:$E$204),0))</f>
        <v/>
      </c>
      <c r="M41" s="31">
        <f>IF($A41="","",IFERROR(IF(NOT(ISNUMBER($F41)),"",MAX(0,$F41-$L41)),""))</f>
        <v/>
      </c>
      <c r="N41" s="35">
        <f>IF($A41="","",IFERROR(IF(OR(NOT(ISNUMBER($L41)),NOT(ISNUMBER($F41))),"",$L41/$F41),""))</f>
        <v/>
      </c>
      <c r="O41" s="7">
        <f>IFERROR(IF($A41="","",IF(COUNTIF($A$5:$A$104,$A41)&gt;1,"Conferir ID duplicado",IF(OR($F41="",$H41="",NOT(ISNUMBER($F41)),NOT(ISNUMBER($J41)),$J41&gt;Premissas!$B$5),"Conferir cadastro",IF($H41="Quitado",IF($M41=0,"Quitação informada","Conferir quitação"),IF(COUNTIF(Parcelas!$A$5:$A$204,$A41)=0,"Conferir parcelas",IF(COUNTIFS(Parcelas!$A$5:$A$204,$A41,Parcelas!$G$5:$G$204,"Em atraso")&gt;0,"Há parcela em atraso",IF($M41=0,"Conferir saldo","Em acompanhamento"))))))),"Conferir cadastro")</f>
        <v/>
      </c>
    </row>
    <row r="42">
      <c r="A42" s="14" t="n"/>
      <c r="B42" s="14" t="n"/>
      <c r="C42" s="15" t="n"/>
      <c r="D42" s="14" t="n"/>
      <c r="E42" s="33" t="n"/>
      <c r="F42" s="33" t="n"/>
      <c r="G42" s="14" t="n"/>
      <c r="H42" s="15" t="n"/>
      <c r="I42" s="34" t="n"/>
      <c r="J42" s="18" t="n"/>
      <c r="K42" s="14" t="n"/>
      <c r="L42" s="32">
        <f>IF($A42="","",IFERROR(SUMIF(Parcelas!$A$5:$A$204,$A42,Parcelas!$E$5:$E$204),0))</f>
        <v/>
      </c>
      <c r="M42" s="32">
        <f>IF($A42="","",IFERROR(IF(NOT(ISNUMBER($F42)),"",MAX(0,$F42-$L42)),""))</f>
        <v/>
      </c>
      <c r="N42" s="36">
        <f>IF($A42="","",IFERROR(IF(OR(NOT(ISNUMBER($L42)),NOT(ISNUMBER($F42))),"",$L42/$F42),""))</f>
        <v/>
      </c>
      <c r="O42" s="10">
        <f>IFERROR(IF($A42="","",IF(COUNTIF($A$5:$A$104,$A42)&gt;1,"Conferir ID duplicado",IF(OR($F42="",$H42="",NOT(ISNUMBER($F42)),NOT(ISNUMBER($J42)),$J42&gt;Premissas!$B$5),"Conferir cadastro",IF($H42="Quitado",IF($M42=0,"Quitação informada","Conferir quitação"),IF(COUNTIF(Parcelas!$A$5:$A$204,$A42)=0,"Conferir parcelas",IF(COUNTIFS(Parcelas!$A$5:$A$204,$A42,Parcelas!$G$5:$G$204,"Em atraso")&gt;0,"Há parcela em atraso",IF($M42=0,"Conferir saldo","Em acompanhamento"))))))),"Conferir cadastro")</f>
        <v/>
      </c>
    </row>
    <row r="43">
      <c r="A43" s="14" t="n"/>
      <c r="B43" s="14" t="n"/>
      <c r="C43" s="15" t="n"/>
      <c r="D43" s="14" t="n"/>
      <c r="E43" s="33" t="n"/>
      <c r="F43" s="33" t="n"/>
      <c r="G43" s="14" t="n"/>
      <c r="H43" s="15" t="n"/>
      <c r="I43" s="34" t="n"/>
      <c r="J43" s="18" t="n"/>
      <c r="K43" s="14" t="n"/>
      <c r="L43" s="31">
        <f>IF($A43="","",IFERROR(SUMIF(Parcelas!$A$5:$A$204,$A43,Parcelas!$E$5:$E$204),0))</f>
        <v/>
      </c>
      <c r="M43" s="31">
        <f>IF($A43="","",IFERROR(IF(NOT(ISNUMBER($F43)),"",MAX(0,$F43-$L43)),""))</f>
        <v/>
      </c>
      <c r="N43" s="35">
        <f>IF($A43="","",IFERROR(IF(OR(NOT(ISNUMBER($L43)),NOT(ISNUMBER($F43))),"",$L43/$F43),""))</f>
        <v/>
      </c>
      <c r="O43" s="7">
        <f>IFERROR(IF($A43="","",IF(COUNTIF($A$5:$A$104,$A43)&gt;1,"Conferir ID duplicado",IF(OR($F43="",$H43="",NOT(ISNUMBER($F43)),NOT(ISNUMBER($J43)),$J43&gt;Premissas!$B$5),"Conferir cadastro",IF($H43="Quitado",IF($M43=0,"Quitação informada","Conferir quitação"),IF(COUNTIF(Parcelas!$A$5:$A$204,$A43)=0,"Conferir parcelas",IF(COUNTIFS(Parcelas!$A$5:$A$204,$A43,Parcelas!$G$5:$G$204,"Em atraso")&gt;0,"Há parcela em atraso",IF($M43=0,"Conferir saldo","Em acompanhamento"))))))),"Conferir cadastro")</f>
        <v/>
      </c>
    </row>
    <row r="44">
      <c r="A44" s="14" t="n"/>
      <c r="B44" s="14" t="n"/>
      <c r="C44" s="15" t="n"/>
      <c r="D44" s="14" t="n"/>
      <c r="E44" s="33" t="n"/>
      <c r="F44" s="33" t="n"/>
      <c r="G44" s="14" t="n"/>
      <c r="H44" s="15" t="n"/>
      <c r="I44" s="34" t="n"/>
      <c r="J44" s="18" t="n"/>
      <c r="K44" s="14" t="n"/>
      <c r="L44" s="32">
        <f>IF($A44="","",IFERROR(SUMIF(Parcelas!$A$5:$A$204,$A44,Parcelas!$E$5:$E$204),0))</f>
        <v/>
      </c>
      <c r="M44" s="32">
        <f>IF($A44="","",IFERROR(IF(NOT(ISNUMBER($F44)),"",MAX(0,$F44-$L44)),""))</f>
        <v/>
      </c>
      <c r="N44" s="36">
        <f>IF($A44="","",IFERROR(IF(OR(NOT(ISNUMBER($L44)),NOT(ISNUMBER($F44))),"",$L44/$F44),""))</f>
        <v/>
      </c>
      <c r="O44" s="10">
        <f>IFERROR(IF($A44="","",IF(COUNTIF($A$5:$A$104,$A44)&gt;1,"Conferir ID duplicado",IF(OR($F44="",$H44="",NOT(ISNUMBER($F44)),NOT(ISNUMBER($J44)),$J44&gt;Premissas!$B$5),"Conferir cadastro",IF($H44="Quitado",IF($M44=0,"Quitação informada","Conferir quitação"),IF(COUNTIF(Parcelas!$A$5:$A$204,$A44)=0,"Conferir parcelas",IF(COUNTIFS(Parcelas!$A$5:$A$204,$A44,Parcelas!$G$5:$G$204,"Em atraso")&gt;0,"Há parcela em atraso",IF($M44=0,"Conferir saldo","Em acompanhamento"))))))),"Conferir cadastro")</f>
        <v/>
      </c>
    </row>
    <row r="45">
      <c r="A45" s="14" t="n"/>
      <c r="B45" s="14" t="n"/>
      <c r="C45" s="15" t="n"/>
      <c r="D45" s="14" t="n"/>
      <c r="E45" s="33" t="n"/>
      <c r="F45" s="33" t="n"/>
      <c r="G45" s="14" t="n"/>
      <c r="H45" s="15" t="n"/>
      <c r="I45" s="34" t="n"/>
      <c r="J45" s="18" t="n"/>
      <c r="K45" s="14" t="n"/>
      <c r="L45" s="31">
        <f>IF($A45="","",IFERROR(SUMIF(Parcelas!$A$5:$A$204,$A45,Parcelas!$E$5:$E$204),0))</f>
        <v/>
      </c>
      <c r="M45" s="31">
        <f>IF($A45="","",IFERROR(IF(NOT(ISNUMBER($F45)),"",MAX(0,$F45-$L45)),""))</f>
        <v/>
      </c>
      <c r="N45" s="35">
        <f>IF($A45="","",IFERROR(IF(OR(NOT(ISNUMBER($L45)),NOT(ISNUMBER($F45))),"",$L45/$F45),""))</f>
        <v/>
      </c>
      <c r="O45" s="7">
        <f>IFERROR(IF($A45="","",IF(COUNTIF($A$5:$A$104,$A45)&gt;1,"Conferir ID duplicado",IF(OR($F45="",$H45="",NOT(ISNUMBER($F45)),NOT(ISNUMBER($J45)),$J45&gt;Premissas!$B$5),"Conferir cadastro",IF($H45="Quitado",IF($M45=0,"Quitação informada","Conferir quitação"),IF(COUNTIF(Parcelas!$A$5:$A$204,$A45)=0,"Conferir parcelas",IF(COUNTIFS(Parcelas!$A$5:$A$204,$A45,Parcelas!$G$5:$G$204,"Em atraso")&gt;0,"Há parcela em atraso",IF($M45=0,"Conferir saldo","Em acompanhamento"))))))),"Conferir cadastro")</f>
        <v/>
      </c>
    </row>
    <row r="46">
      <c r="A46" s="14" t="n"/>
      <c r="B46" s="14" t="n"/>
      <c r="C46" s="15" t="n"/>
      <c r="D46" s="14" t="n"/>
      <c r="E46" s="33" t="n"/>
      <c r="F46" s="33" t="n"/>
      <c r="G46" s="14" t="n"/>
      <c r="H46" s="15" t="n"/>
      <c r="I46" s="34" t="n"/>
      <c r="J46" s="18" t="n"/>
      <c r="K46" s="14" t="n"/>
      <c r="L46" s="32">
        <f>IF($A46="","",IFERROR(SUMIF(Parcelas!$A$5:$A$204,$A46,Parcelas!$E$5:$E$204),0))</f>
        <v/>
      </c>
      <c r="M46" s="32">
        <f>IF($A46="","",IFERROR(IF(NOT(ISNUMBER($F46)),"",MAX(0,$F46-$L46)),""))</f>
        <v/>
      </c>
      <c r="N46" s="36">
        <f>IF($A46="","",IFERROR(IF(OR(NOT(ISNUMBER($L46)),NOT(ISNUMBER($F46))),"",$L46/$F46),""))</f>
        <v/>
      </c>
      <c r="O46" s="10">
        <f>IFERROR(IF($A46="","",IF(COUNTIF($A$5:$A$104,$A46)&gt;1,"Conferir ID duplicado",IF(OR($F46="",$H46="",NOT(ISNUMBER($F46)),NOT(ISNUMBER($J46)),$J46&gt;Premissas!$B$5),"Conferir cadastro",IF($H46="Quitado",IF($M46=0,"Quitação informada","Conferir quitação"),IF(COUNTIF(Parcelas!$A$5:$A$204,$A46)=0,"Conferir parcelas",IF(COUNTIFS(Parcelas!$A$5:$A$204,$A46,Parcelas!$G$5:$G$204,"Em atraso")&gt;0,"Há parcela em atraso",IF($M46=0,"Conferir saldo","Em acompanhamento"))))))),"Conferir cadastro")</f>
        <v/>
      </c>
    </row>
    <row r="47">
      <c r="A47" s="14" t="n"/>
      <c r="B47" s="14" t="n"/>
      <c r="C47" s="15" t="n"/>
      <c r="D47" s="14" t="n"/>
      <c r="E47" s="33" t="n"/>
      <c r="F47" s="33" t="n"/>
      <c r="G47" s="14" t="n"/>
      <c r="H47" s="15" t="n"/>
      <c r="I47" s="34" t="n"/>
      <c r="J47" s="18" t="n"/>
      <c r="K47" s="14" t="n"/>
      <c r="L47" s="31">
        <f>IF($A47="","",IFERROR(SUMIF(Parcelas!$A$5:$A$204,$A47,Parcelas!$E$5:$E$204),0))</f>
        <v/>
      </c>
      <c r="M47" s="31">
        <f>IF($A47="","",IFERROR(IF(NOT(ISNUMBER($F47)),"",MAX(0,$F47-$L47)),""))</f>
        <v/>
      </c>
      <c r="N47" s="35">
        <f>IF($A47="","",IFERROR(IF(OR(NOT(ISNUMBER($L47)),NOT(ISNUMBER($F47))),"",$L47/$F47),""))</f>
        <v/>
      </c>
      <c r="O47" s="7">
        <f>IFERROR(IF($A47="","",IF(COUNTIF($A$5:$A$104,$A47)&gt;1,"Conferir ID duplicado",IF(OR($F47="",$H47="",NOT(ISNUMBER($F47)),NOT(ISNUMBER($J47)),$J47&gt;Premissas!$B$5),"Conferir cadastro",IF($H47="Quitado",IF($M47=0,"Quitação informada","Conferir quitação"),IF(COUNTIF(Parcelas!$A$5:$A$204,$A47)=0,"Conferir parcelas",IF(COUNTIFS(Parcelas!$A$5:$A$204,$A47,Parcelas!$G$5:$G$204,"Em atraso")&gt;0,"Há parcela em atraso",IF($M47=0,"Conferir saldo","Em acompanhamento"))))))),"Conferir cadastro")</f>
        <v/>
      </c>
    </row>
    <row r="48">
      <c r="A48" s="14" t="n"/>
      <c r="B48" s="14" t="n"/>
      <c r="C48" s="15" t="n"/>
      <c r="D48" s="14" t="n"/>
      <c r="E48" s="33" t="n"/>
      <c r="F48" s="33" t="n"/>
      <c r="G48" s="14" t="n"/>
      <c r="H48" s="15" t="n"/>
      <c r="I48" s="34" t="n"/>
      <c r="J48" s="18" t="n"/>
      <c r="K48" s="14" t="n"/>
      <c r="L48" s="32">
        <f>IF($A48="","",IFERROR(SUMIF(Parcelas!$A$5:$A$204,$A48,Parcelas!$E$5:$E$204),0))</f>
        <v/>
      </c>
      <c r="M48" s="32">
        <f>IF($A48="","",IFERROR(IF(NOT(ISNUMBER($F48)),"",MAX(0,$F48-$L48)),""))</f>
        <v/>
      </c>
      <c r="N48" s="36">
        <f>IF($A48="","",IFERROR(IF(OR(NOT(ISNUMBER($L48)),NOT(ISNUMBER($F48))),"",$L48/$F48),""))</f>
        <v/>
      </c>
      <c r="O48" s="10">
        <f>IFERROR(IF($A48="","",IF(COUNTIF($A$5:$A$104,$A48)&gt;1,"Conferir ID duplicado",IF(OR($F48="",$H48="",NOT(ISNUMBER($F48)),NOT(ISNUMBER($J48)),$J48&gt;Premissas!$B$5),"Conferir cadastro",IF($H48="Quitado",IF($M48=0,"Quitação informada","Conferir quitação"),IF(COUNTIF(Parcelas!$A$5:$A$204,$A48)=0,"Conferir parcelas",IF(COUNTIFS(Parcelas!$A$5:$A$204,$A48,Parcelas!$G$5:$G$204,"Em atraso")&gt;0,"Há parcela em atraso",IF($M48=0,"Conferir saldo","Em acompanhamento"))))))),"Conferir cadastro")</f>
        <v/>
      </c>
    </row>
    <row r="49">
      <c r="A49" s="14" t="n"/>
      <c r="B49" s="14" t="n"/>
      <c r="C49" s="15" t="n"/>
      <c r="D49" s="14" t="n"/>
      <c r="E49" s="33" t="n"/>
      <c r="F49" s="33" t="n"/>
      <c r="G49" s="14" t="n"/>
      <c r="H49" s="15" t="n"/>
      <c r="I49" s="34" t="n"/>
      <c r="J49" s="18" t="n"/>
      <c r="K49" s="14" t="n"/>
      <c r="L49" s="31">
        <f>IF($A49="","",IFERROR(SUMIF(Parcelas!$A$5:$A$204,$A49,Parcelas!$E$5:$E$204),0))</f>
        <v/>
      </c>
      <c r="M49" s="31">
        <f>IF($A49="","",IFERROR(IF(NOT(ISNUMBER($F49)),"",MAX(0,$F49-$L49)),""))</f>
        <v/>
      </c>
      <c r="N49" s="35">
        <f>IF($A49="","",IFERROR(IF(OR(NOT(ISNUMBER($L49)),NOT(ISNUMBER($F49))),"",$L49/$F49),""))</f>
        <v/>
      </c>
      <c r="O49" s="7">
        <f>IFERROR(IF($A49="","",IF(COUNTIF($A$5:$A$104,$A49)&gt;1,"Conferir ID duplicado",IF(OR($F49="",$H49="",NOT(ISNUMBER($F49)),NOT(ISNUMBER($J49)),$J49&gt;Premissas!$B$5),"Conferir cadastro",IF($H49="Quitado",IF($M49=0,"Quitação informada","Conferir quitação"),IF(COUNTIF(Parcelas!$A$5:$A$204,$A49)=0,"Conferir parcelas",IF(COUNTIFS(Parcelas!$A$5:$A$204,$A49,Parcelas!$G$5:$G$204,"Em atraso")&gt;0,"Há parcela em atraso",IF($M49=0,"Conferir saldo","Em acompanhamento"))))))),"Conferir cadastro")</f>
        <v/>
      </c>
    </row>
    <row r="50">
      <c r="A50" s="14" t="n"/>
      <c r="B50" s="14" t="n"/>
      <c r="C50" s="15" t="n"/>
      <c r="D50" s="14" t="n"/>
      <c r="E50" s="33" t="n"/>
      <c r="F50" s="33" t="n"/>
      <c r="G50" s="14" t="n"/>
      <c r="H50" s="15" t="n"/>
      <c r="I50" s="34" t="n"/>
      <c r="J50" s="18" t="n"/>
      <c r="K50" s="14" t="n"/>
      <c r="L50" s="32">
        <f>IF($A50="","",IFERROR(SUMIF(Parcelas!$A$5:$A$204,$A50,Parcelas!$E$5:$E$204),0))</f>
        <v/>
      </c>
      <c r="M50" s="32">
        <f>IF($A50="","",IFERROR(IF(NOT(ISNUMBER($F50)),"",MAX(0,$F50-$L50)),""))</f>
        <v/>
      </c>
      <c r="N50" s="36">
        <f>IF($A50="","",IFERROR(IF(OR(NOT(ISNUMBER($L50)),NOT(ISNUMBER($F50))),"",$L50/$F50),""))</f>
        <v/>
      </c>
      <c r="O50" s="10">
        <f>IFERROR(IF($A50="","",IF(COUNTIF($A$5:$A$104,$A50)&gt;1,"Conferir ID duplicado",IF(OR($F50="",$H50="",NOT(ISNUMBER($F50)),NOT(ISNUMBER($J50)),$J50&gt;Premissas!$B$5),"Conferir cadastro",IF($H50="Quitado",IF($M50=0,"Quitação informada","Conferir quitação"),IF(COUNTIF(Parcelas!$A$5:$A$204,$A50)=0,"Conferir parcelas",IF(COUNTIFS(Parcelas!$A$5:$A$204,$A50,Parcelas!$G$5:$G$204,"Em atraso")&gt;0,"Há parcela em atraso",IF($M50=0,"Conferir saldo","Em acompanhamento"))))))),"Conferir cadastro")</f>
        <v/>
      </c>
    </row>
    <row r="51">
      <c r="A51" s="14" t="n"/>
      <c r="B51" s="14" t="n"/>
      <c r="C51" s="15" t="n"/>
      <c r="D51" s="14" t="n"/>
      <c r="E51" s="33" t="n"/>
      <c r="F51" s="33" t="n"/>
      <c r="G51" s="14" t="n"/>
      <c r="H51" s="15" t="n"/>
      <c r="I51" s="34" t="n"/>
      <c r="J51" s="18" t="n"/>
      <c r="K51" s="14" t="n"/>
      <c r="L51" s="31">
        <f>IF($A51="","",IFERROR(SUMIF(Parcelas!$A$5:$A$204,$A51,Parcelas!$E$5:$E$204),0))</f>
        <v/>
      </c>
      <c r="M51" s="31">
        <f>IF($A51="","",IFERROR(IF(NOT(ISNUMBER($F51)),"",MAX(0,$F51-$L51)),""))</f>
        <v/>
      </c>
      <c r="N51" s="35">
        <f>IF($A51="","",IFERROR(IF(OR(NOT(ISNUMBER($L51)),NOT(ISNUMBER($F51))),"",$L51/$F51),""))</f>
        <v/>
      </c>
      <c r="O51" s="7">
        <f>IFERROR(IF($A51="","",IF(COUNTIF($A$5:$A$104,$A51)&gt;1,"Conferir ID duplicado",IF(OR($F51="",$H51="",NOT(ISNUMBER($F51)),NOT(ISNUMBER($J51)),$J51&gt;Premissas!$B$5),"Conferir cadastro",IF($H51="Quitado",IF($M51=0,"Quitação informada","Conferir quitação"),IF(COUNTIF(Parcelas!$A$5:$A$204,$A51)=0,"Conferir parcelas",IF(COUNTIFS(Parcelas!$A$5:$A$204,$A51,Parcelas!$G$5:$G$204,"Em atraso")&gt;0,"Há parcela em atraso",IF($M51=0,"Conferir saldo","Em acompanhamento"))))))),"Conferir cadastro")</f>
        <v/>
      </c>
    </row>
    <row r="52">
      <c r="A52" s="14" t="n"/>
      <c r="B52" s="14" t="n"/>
      <c r="C52" s="15" t="n"/>
      <c r="D52" s="14" t="n"/>
      <c r="E52" s="33" t="n"/>
      <c r="F52" s="33" t="n"/>
      <c r="G52" s="14" t="n"/>
      <c r="H52" s="15" t="n"/>
      <c r="I52" s="34" t="n"/>
      <c r="J52" s="18" t="n"/>
      <c r="K52" s="14" t="n"/>
      <c r="L52" s="32">
        <f>IF($A52="","",IFERROR(SUMIF(Parcelas!$A$5:$A$204,$A52,Parcelas!$E$5:$E$204),0))</f>
        <v/>
      </c>
      <c r="M52" s="32">
        <f>IF($A52="","",IFERROR(IF(NOT(ISNUMBER($F52)),"",MAX(0,$F52-$L52)),""))</f>
        <v/>
      </c>
      <c r="N52" s="36">
        <f>IF($A52="","",IFERROR(IF(OR(NOT(ISNUMBER($L52)),NOT(ISNUMBER($F52))),"",$L52/$F52),""))</f>
        <v/>
      </c>
      <c r="O52" s="10">
        <f>IFERROR(IF($A52="","",IF(COUNTIF($A$5:$A$104,$A52)&gt;1,"Conferir ID duplicado",IF(OR($F52="",$H52="",NOT(ISNUMBER($F52)),NOT(ISNUMBER($J52)),$J52&gt;Premissas!$B$5),"Conferir cadastro",IF($H52="Quitado",IF($M52=0,"Quitação informada","Conferir quitação"),IF(COUNTIF(Parcelas!$A$5:$A$204,$A52)=0,"Conferir parcelas",IF(COUNTIFS(Parcelas!$A$5:$A$204,$A52,Parcelas!$G$5:$G$204,"Em atraso")&gt;0,"Há parcela em atraso",IF($M52=0,"Conferir saldo","Em acompanhamento"))))))),"Conferir cadastro")</f>
        <v/>
      </c>
    </row>
    <row r="53">
      <c r="A53" s="14" t="n"/>
      <c r="B53" s="14" t="n"/>
      <c r="C53" s="15" t="n"/>
      <c r="D53" s="14" t="n"/>
      <c r="E53" s="33" t="n"/>
      <c r="F53" s="33" t="n"/>
      <c r="G53" s="14" t="n"/>
      <c r="H53" s="15" t="n"/>
      <c r="I53" s="34" t="n"/>
      <c r="J53" s="18" t="n"/>
      <c r="K53" s="14" t="n"/>
      <c r="L53" s="31">
        <f>IF($A53="","",IFERROR(SUMIF(Parcelas!$A$5:$A$204,$A53,Parcelas!$E$5:$E$204),0))</f>
        <v/>
      </c>
      <c r="M53" s="31">
        <f>IF($A53="","",IFERROR(IF(NOT(ISNUMBER($F53)),"",MAX(0,$F53-$L53)),""))</f>
        <v/>
      </c>
      <c r="N53" s="35">
        <f>IF($A53="","",IFERROR(IF(OR(NOT(ISNUMBER($L53)),NOT(ISNUMBER($F53))),"",$L53/$F53),""))</f>
        <v/>
      </c>
      <c r="O53" s="7">
        <f>IFERROR(IF($A53="","",IF(COUNTIF($A$5:$A$104,$A53)&gt;1,"Conferir ID duplicado",IF(OR($F53="",$H53="",NOT(ISNUMBER($F53)),NOT(ISNUMBER($J53)),$J53&gt;Premissas!$B$5),"Conferir cadastro",IF($H53="Quitado",IF($M53=0,"Quitação informada","Conferir quitação"),IF(COUNTIF(Parcelas!$A$5:$A$204,$A53)=0,"Conferir parcelas",IF(COUNTIFS(Parcelas!$A$5:$A$204,$A53,Parcelas!$G$5:$G$204,"Em atraso")&gt;0,"Há parcela em atraso",IF($M53=0,"Conferir saldo","Em acompanhamento"))))))),"Conferir cadastro")</f>
        <v/>
      </c>
    </row>
    <row r="54">
      <c r="A54" s="14" t="n"/>
      <c r="B54" s="14" t="n"/>
      <c r="C54" s="15" t="n"/>
      <c r="D54" s="14" t="n"/>
      <c r="E54" s="33" t="n"/>
      <c r="F54" s="33" t="n"/>
      <c r="G54" s="14" t="n"/>
      <c r="H54" s="15" t="n"/>
      <c r="I54" s="34" t="n"/>
      <c r="J54" s="18" t="n"/>
      <c r="K54" s="14" t="n"/>
      <c r="L54" s="32">
        <f>IF($A54="","",IFERROR(SUMIF(Parcelas!$A$5:$A$204,$A54,Parcelas!$E$5:$E$204),0))</f>
        <v/>
      </c>
      <c r="M54" s="32">
        <f>IF($A54="","",IFERROR(IF(NOT(ISNUMBER($F54)),"",MAX(0,$F54-$L54)),""))</f>
        <v/>
      </c>
      <c r="N54" s="36">
        <f>IF($A54="","",IFERROR(IF(OR(NOT(ISNUMBER($L54)),NOT(ISNUMBER($F54))),"",$L54/$F54),""))</f>
        <v/>
      </c>
      <c r="O54" s="10">
        <f>IFERROR(IF($A54="","",IF(COUNTIF($A$5:$A$104,$A54)&gt;1,"Conferir ID duplicado",IF(OR($F54="",$H54="",NOT(ISNUMBER($F54)),NOT(ISNUMBER($J54)),$J54&gt;Premissas!$B$5),"Conferir cadastro",IF($H54="Quitado",IF($M54=0,"Quitação informada","Conferir quitação"),IF(COUNTIF(Parcelas!$A$5:$A$204,$A54)=0,"Conferir parcelas",IF(COUNTIFS(Parcelas!$A$5:$A$204,$A54,Parcelas!$G$5:$G$204,"Em atraso")&gt;0,"Há parcela em atraso",IF($M54=0,"Conferir saldo","Em acompanhamento"))))))),"Conferir cadastro")</f>
        <v/>
      </c>
    </row>
    <row r="55">
      <c r="A55" s="14" t="n"/>
      <c r="B55" s="14" t="n"/>
      <c r="C55" s="15" t="n"/>
      <c r="D55" s="14" t="n"/>
      <c r="E55" s="33" t="n"/>
      <c r="F55" s="33" t="n"/>
      <c r="G55" s="14" t="n"/>
      <c r="H55" s="15" t="n"/>
      <c r="I55" s="34" t="n"/>
      <c r="J55" s="18" t="n"/>
      <c r="K55" s="14" t="n"/>
      <c r="L55" s="31">
        <f>IF($A55="","",IFERROR(SUMIF(Parcelas!$A$5:$A$204,$A55,Parcelas!$E$5:$E$204),0))</f>
        <v/>
      </c>
      <c r="M55" s="31">
        <f>IF($A55="","",IFERROR(IF(NOT(ISNUMBER($F55)),"",MAX(0,$F55-$L55)),""))</f>
        <v/>
      </c>
      <c r="N55" s="35">
        <f>IF($A55="","",IFERROR(IF(OR(NOT(ISNUMBER($L55)),NOT(ISNUMBER($F55))),"",$L55/$F55),""))</f>
        <v/>
      </c>
      <c r="O55" s="7">
        <f>IFERROR(IF($A55="","",IF(COUNTIF($A$5:$A$104,$A55)&gt;1,"Conferir ID duplicado",IF(OR($F55="",$H55="",NOT(ISNUMBER($F55)),NOT(ISNUMBER($J55)),$J55&gt;Premissas!$B$5),"Conferir cadastro",IF($H55="Quitado",IF($M55=0,"Quitação informada","Conferir quitação"),IF(COUNTIF(Parcelas!$A$5:$A$204,$A55)=0,"Conferir parcelas",IF(COUNTIFS(Parcelas!$A$5:$A$204,$A55,Parcelas!$G$5:$G$204,"Em atraso")&gt;0,"Há parcela em atraso",IF($M55=0,"Conferir saldo","Em acompanhamento"))))))),"Conferir cadastro")</f>
        <v/>
      </c>
    </row>
    <row r="56">
      <c r="A56" s="14" t="n"/>
      <c r="B56" s="14" t="n"/>
      <c r="C56" s="15" t="n"/>
      <c r="D56" s="14" t="n"/>
      <c r="E56" s="33" t="n"/>
      <c r="F56" s="33" t="n"/>
      <c r="G56" s="14" t="n"/>
      <c r="H56" s="15" t="n"/>
      <c r="I56" s="34" t="n"/>
      <c r="J56" s="18" t="n"/>
      <c r="K56" s="14" t="n"/>
      <c r="L56" s="32">
        <f>IF($A56="","",IFERROR(SUMIF(Parcelas!$A$5:$A$204,$A56,Parcelas!$E$5:$E$204),0))</f>
        <v/>
      </c>
      <c r="M56" s="32">
        <f>IF($A56="","",IFERROR(IF(NOT(ISNUMBER($F56)),"",MAX(0,$F56-$L56)),""))</f>
        <v/>
      </c>
      <c r="N56" s="36">
        <f>IF($A56="","",IFERROR(IF(OR(NOT(ISNUMBER($L56)),NOT(ISNUMBER($F56))),"",$L56/$F56),""))</f>
        <v/>
      </c>
      <c r="O56" s="10">
        <f>IFERROR(IF($A56="","",IF(COUNTIF($A$5:$A$104,$A56)&gt;1,"Conferir ID duplicado",IF(OR($F56="",$H56="",NOT(ISNUMBER($F56)),NOT(ISNUMBER($J56)),$J56&gt;Premissas!$B$5),"Conferir cadastro",IF($H56="Quitado",IF($M56=0,"Quitação informada","Conferir quitação"),IF(COUNTIF(Parcelas!$A$5:$A$204,$A56)=0,"Conferir parcelas",IF(COUNTIFS(Parcelas!$A$5:$A$204,$A56,Parcelas!$G$5:$G$204,"Em atraso")&gt;0,"Há parcela em atraso",IF($M56=0,"Conferir saldo","Em acompanhamento"))))))),"Conferir cadastro")</f>
        <v/>
      </c>
    </row>
    <row r="57">
      <c r="A57" s="14" t="n"/>
      <c r="B57" s="14" t="n"/>
      <c r="C57" s="15" t="n"/>
      <c r="D57" s="14" t="n"/>
      <c r="E57" s="33" t="n"/>
      <c r="F57" s="33" t="n"/>
      <c r="G57" s="14" t="n"/>
      <c r="H57" s="15" t="n"/>
      <c r="I57" s="34" t="n"/>
      <c r="J57" s="18" t="n"/>
      <c r="K57" s="14" t="n"/>
      <c r="L57" s="31">
        <f>IF($A57="","",IFERROR(SUMIF(Parcelas!$A$5:$A$204,$A57,Parcelas!$E$5:$E$204),0))</f>
        <v/>
      </c>
      <c r="M57" s="31">
        <f>IF($A57="","",IFERROR(IF(NOT(ISNUMBER($F57)),"",MAX(0,$F57-$L57)),""))</f>
        <v/>
      </c>
      <c r="N57" s="35">
        <f>IF($A57="","",IFERROR(IF(OR(NOT(ISNUMBER($L57)),NOT(ISNUMBER($F57))),"",$L57/$F57),""))</f>
        <v/>
      </c>
      <c r="O57" s="7">
        <f>IFERROR(IF($A57="","",IF(COUNTIF($A$5:$A$104,$A57)&gt;1,"Conferir ID duplicado",IF(OR($F57="",$H57="",NOT(ISNUMBER($F57)),NOT(ISNUMBER($J57)),$J57&gt;Premissas!$B$5),"Conferir cadastro",IF($H57="Quitado",IF($M57=0,"Quitação informada","Conferir quitação"),IF(COUNTIF(Parcelas!$A$5:$A$204,$A57)=0,"Conferir parcelas",IF(COUNTIFS(Parcelas!$A$5:$A$204,$A57,Parcelas!$G$5:$G$204,"Em atraso")&gt;0,"Há parcela em atraso",IF($M57=0,"Conferir saldo","Em acompanhamento"))))))),"Conferir cadastro")</f>
        <v/>
      </c>
    </row>
    <row r="58">
      <c r="A58" s="14" t="n"/>
      <c r="B58" s="14" t="n"/>
      <c r="C58" s="15" t="n"/>
      <c r="D58" s="14" t="n"/>
      <c r="E58" s="33" t="n"/>
      <c r="F58" s="33" t="n"/>
      <c r="G58" s="14" t="n"/>
      <c r="H58" s="15" t="n"/>
      <c r="I58" s="34" t="n"/>
      <c r="J58" s="18" t="n"/>
      <c r="K58" s="14" t="n"/>
      <c r="L58" s="32">
        <f>IF($A58="","",IFERROR(SUMIF(Parcelas!$A$5:$A$204,$A58,Parcelas!$E$5:$E$204),0))</f>
        <v/>
      </c>
      <c r="M58" s="32">
        <f>IF($A58="","",IFERROR(IF(NOT(ISNUMBER($F58)),"",MAX(0,$F58-$L58)),""))</f>
        <v/>
      </c>
      <c r="N58" s="36">
        <f>IF($A58="","",IFERROR(IF(OR(NOT(ISNUMBER($L58)),NOT(ISNUMBER($F58))),"",$L58/$F58),""))</f>
        <v/>
      </c>
      <c r="O58" s="10">
        <f>IFERROR(IF($A58="","",IF(COUNTIF($A$5:$A$104,$A58)&gt;1,"Conferir ID duplicado",IF(OR($F58="",$H58="",NOT(ISNUMBER($F58)),NOT(ISNUMBER($J58)),$J58&gt;Premissas!$B$5),"Conferir cadastro",IF($H58="Quitado",IF($M58=0,"Quitação informada","Conferir quitação"),IF(COUNTIF(Parcelas!$A$5:$A$204,$A58)=0,"Conferir parcelas",IF(COUNTIFS(Parcelas!$A$5:$A$204,$A58,Parcelas!$G$5:$G$204,"Em atraso")&gt;0,"Há parcela em atraso",IF($M58=0,"Conferir saldo","Em acompanhamento"))))))),"Conferir cadastro")</f>
        <v/>
      </c>
    </row>
    <row r="59">
      <c r="A59" s="14" t="n"/>
      <c r="B59" s="14" t="n"/>
      <c r="C59" s="15" t="n"/>
      <c r="D59" s="14" t="n"/>
      <c r="E59" s="33" t="n"/>
      <c r="F59" s="33" t="n"/>
      <c r="G59" s="14" t="n"/>
      <c r="H59" s="15" t="n"/>
      <c r="I59" s="34" t="n"/>
      <c r="J59" s="18" t="n"/>
      <c r="K59" s="14" t="n"/>
      <c r="L59" s="31">
        <f>IF($A59="","",IFERROR(SUMIF(Parcelas!$A$5:$A$204,$A59,Parcelas!$E$5:$E$204),0))</f>
        <v/>
      </c>
      <c r="M59" s="31">
        <f>IF($A59="","",IFERROR(IF(NOT(ISNUMBER($F59)),"",MAX(0,$F59-$L59)),""))</f>
        <v/>
      </c>
      <c r="N59" s="35">
        <f>IF($A59="","",IFERROR(IF(OR(NOT(ISNUMBER($L59)),NOT(ISNUMBER($F59))),"",$L59/$F59),""))</f>
        <v/>
      </c>
      <c r="O59" s="7">
        <f>IFERROR(IF($A59="","",IF(COUNTIF($A$5:$A$104,$A59)&gt;1,"Conferir ID duplicado",IF(OR($F59="",$H59="",NOT(ISNUMBER($F59)),NOT(ISNUMBER($J59)),$J59&gt;Premissas!$B$5),"Conferir cadastro",IF($H59="Quitado",IF($M59=0,"Quitação informada","Conferir quitação"),IF(COUNTIF(Parcelas!$A$5:$A$204,$A59)=0,"Conferir parcelas",IF(COUNTIFS(Parcelas!$A$5:$A$204,$A59,Parcelas!$G$5:$G$204,"Em atraso")&gt;0,"Há parcela em atraso",IF($M59=0,"Conferir saldo","Em acompanhamento"))))))),"Conferir cadastro")</f>
        <v/>
      </c>
    </row>
    <row r="60">
      <c r="A60" s="14" t="n"/>
      <c r="B60" s="14" t="n"/>
      <c r="C60" s="15" t="n"/>
      <c r="D60" s="14" t="n"/>
      <c r="E60" s="33" t="n"/>
      <c r="F60" s="33" t="n"/>
      <c r="G60" s="14" t="n"/>
      <c r="H60" s="15" t="n"/>
      <c r="I60" s="34" t="n"/>
      <c r="J60" s="18" t="n"/>
      <c r="K60" s="14" t="n"/>
      <c r="L60" s="32">
        <f>IF($A60="","",IFERROR(SUMIF(Parcelas!$A$5:$A$204,$A60,Parcelas!$E$5:$E$204),0))</f>
        <v/>
      </c>
      <c r="M60" s="32">
        <f>IF($A60="","",IFERROR(IF(NOT(ISNUMBER($F60)),"",MAX(0,$F60-$L60)),""))</f>
        <v/>
      </c>
      <c r="N60" s="36">
        <f>IF($A60="","",IFERROR(IF(OR(NOT(ISNUMBER($L60)),NOT(ISNUMBER($F60))),"",$L60/$F60),""))</f>
        <v/>
      </c>
      <c r="O60" s="10">
        <f>IFERROR(IF($A60="","",IF(COUNTIF($A$5:$A$104,$A60)&gt;1,"Conferir ID duplicado",IF(OR($F60="",$H60="",NOT(ISNUMBER($F60)),NOT(ISNUMBER($J60)),$J60&gt;Premissas!$B$5),"Conferir cadastro",IF($H60="Quitado",IF($M60=0,"Quitação informada","Conferir quitação"),IF(COUNTIF(Parcelas!$A$5:$A$204,$A60)=0,"Conferir parcelas",IF(COUNTIFS(Parcelas!$A$5:$A$204,$A60,Parcelas!$G$5:$G$204,"Em atraso")&gt;0,"Há parcela em atraso",IF($M60=0,"Conferir saldo","Em acompanhamento"))))))),"Conferir cadastro")</f>
        <v/>
      </c>
    </row>
    <row r="61">
      <c r="A61" s="14" t="n"/>
      <c r="B61" s="14" t="n"/>
      <c r="C61" s="15" t="n"/>
      <c r="D61" s="14" t="n"/>
      <c r="E61" s="33" t="n"/>
      <c r="F61" s="33" t="n"/>
      <c r="G61" s="14" t="n"/>
      <c r="H61" s="15" t="n"/>
      <c r="I61" s="34" t="n"/>
      <c r="J61" s="18" t="n"/>
      <c r="K61" s="14" t="n"/>
      <c r="L61" s="31">
        <f>IF($A61="","",IFERROR(SUMIF(Parcelas!$A$5:$A$204,$A61,Parcelas!$E$5:$E$204),0))</f>
        <v/>
      </c>
      <c r="M61" s="31">
        <f>IF($A61="","",IFERROR(IF(NOT(ISNUMBER($F61)),"",MAX(0,$F61-$L61)),""))</f>
        <v/>
      </c>
      <c r="N61" s="35">
        <f>IF($A61="","",IFERROR(IF(OR(NOT(ISNUMBER($L61)),NOT(ISNUMBER($F61))),"",$L61/$F61),""))</f>
        <v/>
      </c>
      <c r="O61" s="7">
        <f>IFERROR(IF($A61="","",IF(COUNTIF($A$5:$A$104,$A61)&gt;1,"Conferir ID duplicado",IF(OR($F61="",$H61="",NOT(ISNUMBER($F61)),NOT(ISNUMBER($J61)),$J61&gt;Premissas!$B$5),"Conferir cadastro",IF($H61="Quitado",IF($M61=0,"Quitação informada","Conferir quitação"),IF(COUNTIF(Parcelas!$A$5:$A$204,$A61)=0,"Conferir parcelas",IF(COUNTIFS(Parcelas!$A$5:$A$204,$A61,Parcelas!$G$5:$G$204,"Em atraso")&gt;0,"Há parcela em atraso",IF($M61=0,"Conferir saldo","Em acompanhamento"))))))),"Conferir cadastro")</f>
        <v/>
      </c>
    </row>
    <row r="62">
      <c r="A62" s="14" t="n"/>
      <c r="B62" s="14" t="n"/>
      <c r="C62" s="15" t="n"/>
      <c r="D62" s="14" t="n"/>
      <c r="E62" s="33" t="n"/>
      <c r="F62" s="33" t="n"/>
      <c r="G62" s="14" t="n"/>
      <c r="H62" s="15" t="n"/>
      <c r="I62" s="34" t="n"/>
      <c r="J62" s="18" t="n"/>
      <c r="K62" s="14" t="n"/>
      <c r="L62" s="32">
        <f>IF($A62="","",IFERROR(SUMIF(Parcelas!$A$5:$A$204,$A62,Parcelas!$E$5:$E$204),0))</f>
        <v/>
      </c>
      <c r="M62" s="32">
        <f>IF($A62="","",IFERROR(IF(NOT(ISNUMBER($F62)),"",MAX(0,$F62-$L62)),""))</f>
        <v/>
      </c>
      <c r="N62" s="36">
        <f>IF($A62="","",IFERROR(IF(OR(NOT(ISNUMBER($L62)),NOT(ISNUMBER($F62))),"",$L62/$F62),""))</f>
        <v/>
      </c>
      <c r="O62" s="10">
        <f>IFERROR(IF($A62="","",IF(COUNTIF($A$5:$A$104,$A62)&gt;1,"Conferir ID duplicado",IF(OR($F62="",$H62="",NOT(ISNUMBER($F62)),NOT(ISNUMBER($J62)),$J62&gt;Premissas!$B$5),"Conferir cadastro",IF($H62="Quitado",IF($M62=0,"Quitação informada","Conferir quitação"),IF(COUNTIF(Parcelas!$A$5:$A$204,$A62)=0,"Conferir parcelas",IF(COUNTIFS(Parcelas!$A$5:$A$204,$A62,Parcelas!$G$5:$G$204,"Em atraso")&gt;0,"Há parcela em atraso",IF($M62=0,"Conferir saldo","Em acompanhamento"))))))),"Conferir cadastro")</f>
        <v/>
      </c>
    </row>
    <row r="63">
      <c r="A63" s="14" t="n"/>
      <c r="B63" s="14" t="n"/>
      <c r="C63" s="15" t="n"/>
      <c r="D63" s="14" t="n"/>
      <c r="E63" s="33" t="n"/>
      <c r="F63" s="33" t="n"/>
      <c r="G63" s="14" t="n"/>
      <c r="H63" s="15" t="n"/>
      <c r="I63" s="34" t="n"/>
      <c r="J63" s="18" t="n"/>
      <c r="K63" s="14" t="n"/>
      <c r="L63" s="31">
        <f>IF($A63="","",IFERROR(SUMIF(Parcelas!$A$5:$A$204,$A63,Parcelas!$E$5:$E$204),0))</f>
        <v/>
      </c>
      <c r="M63" s="31">
        <f>IF($A63="","",IFERROR(IF(NOT(ISNUMBER($F63)),"",MAX(0,$F63-$L63)),""))</f>
        <v/>
      </c>
      <c r="N63" s="35">
        <f>IF($A63="","",IFERROR(IF(OR(NOT(ISNUMBER($L63)),NOT(ISNUMBER($F63))),"",$L63/$F63),""))</f>
        <v/>
      </c>
      <c r="O63" s="7">
        <f>IFERROR(IF($A63="","",IF(COUNTIF($A$5:$A$104,$A63)&gt;1,"Conferir ID duplicado",IF(OR($F63="",$H63="",NOT(ISNUMBER($F63)),NOT(ISNUMBER($J63)),$J63&gt;Premissas!$B$5),"Conferir cadastro",IF($H63="Quitado",IF($M63=0,"Quitação informada","Conferir quitação"),IF(COUNTIF(Parcelas!$A$5:$A$204,$A63)=0,"Conferir parcelas",IF(COUNTIFS(Parcelas!$A$5:$A$204,$A63,Parcelas!$G$5:$G$204,"Em atraso")&gt;0,"Há parcela em atraso",IF($M63=0,"Conferir saldo","Em acompanhamento"))))))),"Conferir cadastro")</f>
        <v/>
      </c>
    </row>
    <row r="64">
      <c r="A64" s="14" t="n"/>
      <c r="B64" s="14" t="n"/>
      <c r="C64" s="15" t="n"/>
      <c r="D64" s="14" t="n"/>
      <c r="E64" s="33" t="n"/>
      <c r="F64" s="33" t="n"/>
      <c r="G64" s="14" t="n"/>
      <c r="H64" s="15" t="n"/>
      <c r="I64" s="34" t="n"/>
      <c r="J64" s="18" t="n"/>
      <c r="K64" s="14" t="n"/>
      <c r="L64" s="32">
        <f>IF($A64="","",IFERROR(SUMIF(Parcelas!$A$5:$A$204,$A64,Parcelas!$E$5:$E$204),0))</f>
        <v/>
      </c>
      <c r="M64" s="32">
        <f>IF($A64="","",IFERROR(IF(NOT(ISNUMBER($F64)),"",MAX(0,$F64-$L64)),""))</f>
        <v/>
      </c>
      <c r="N64" s="36">
        <f>IF($A64="","",IFERROR(IF(OR(NOT(ISNUMBER($L64)),NOT(ISNUMBER($F64))),"",$L64/$F64),""))</f>
        <v/>
      </c>
      <c r="O64" s="10">
        <f>IFERROR(IF($A64="","",IF(COUNTIF($A$5:$A$104,$A64)&gt;1,"Conferir ID duplicado",IF(OR($F64="",$H64="",NOT(ISNUMBER($F64)),NOT(ISNUMBER($J64)),$J64&gt;Premissas!$B$5),"Conferir cadastro",IF($H64="Quitado",IF($M64=0,"Quitação informada","Conferir quitação"),IF(COUNTIF(Parcelas!$A$5:$A$204,$A64)=0,"Conferir parcelas",IF(COUNTIFS(Parcelas!$A$5:$A$204,$A64,Parcelas!$G$5:$G$204,"Em atraso")&gt;0,"Há parcela em atraso",IF($M64=0,"Conferir saldo","Em acompanhamento"))))))),"Conferir cadastro")</f>
        <v/>
      </c>
    </row>
    <row r="65">
      <c r="A65" s="14" t="n"/>
      <c r="B65" s="14" t="n"/>
      <c r="C65" s="15" t="n"/>
      <c r="D65" s="14" t="n"/>
      <c r="E65" s="33" t="n"/>
      <c r="F65" s="33" t="n"/>
      <c r="G65" s="14" t="n"/>
      <c r="H65" s="15" t="n"/>
      <c r="I65" s="34" t="n"/>
      <c r="J65" s="18" t="n"/>
      <c r="K65" s="14" t="n"/>
      <c r="L65" s="31">
        <f>IF($A65="","",IFERROR(SUMIF(Parcelas!$A$5:$A$204,$A65,Parcelas!$E$5:$E$204),0))</f>
        <v/>
      </c>
      <c r="M65" s="31">
        <f>IF($A65="","",IFERROR(IF(NOT(ISNUMBER($F65)),"",MAX(0,$F65-$L65)),""))</f>
        <v/>
      </c>
      <c r="N65" s="35">
        <f>IF($A65="","",IFERROR(IF(OR(NOT(ISNUMBER($L65)),NOT(ISNUMBER($F65))),"",$L65/$F65),""))</f>
        <v/>
      </c>
      <c r="O65" s="7">
        <f>IFERROR(IF($A65="","",IF(COUNTIF($A$5:$A$104,$A65)&gt;1,"Conferir ID duplicado",IF(OR($F65="",$H65="",NOT(ISNUMBER($F65)),NOT(ISNUMBER($J65)),$J65&gt;Premissas!$B$5),"Conferir cadastro",IF($H65="Quitado",IF($M65=0,"Quitação informada","Conferir quitação"),IF(COUNTIF(Parcelas!$A$5:$A$204,$A65)=0,"Conferir parcelas",IF(COUNTIFS(Parcelas!$A$5:$A$204,$A65,Parcelas!$G$5:$G$204,"Em atraso")&gt;0,"Há parcela em atraso",IF($M65=0,"Conferir saldo","Em acompanhamento"))))))),"Conferir cadastro")</f>
        <v/>
      </c>
    </row>
    <row r="66">
      <c r="A66" s="14" t="n"/>
      <c r="B66" s="14" t="n"/>
      <c r="C66" s="15" t="n"/>
      <c r="D66" s="14" t="n"/>
      <c r="E66" s="33" t="n"/>
      <c r="F66" s="33" t="n"/>
      <c r="G66" s="14" t="n"/>
      <c r="H66" s="15" t="n"/>
      <c r="I66" s="34" t="n"/>
      <c r="J66" s="18" t="n"/>
      <c r="K66" s="14" t="n"/>
      <c r="L66" s="32">
        <f>IF($A66="","",IFERROR(SUMIF(Parcelas!$A$5:$A$204,$A66,Parcelas!$E$5:$E$204),0))</f>
        <v/>
      </c>
      <c r="M66" s="32">
        <f>IF($A66="","",IFERROR(IF(NOT(ISNUMBER($F66)),"",MAX(0,$F66-$L66)),""))</f>
        <v/>
      </c>
      <c r="N66" s="36">
        <f>IF($A66="","",IFERROR(IF(OR(NOT(ISNUMBER($L66)),NOT(ISNUMBER($F66))),"",$L66/$F66),""))</f>
        <v/>
      </c>
      <c r="O66" s="10">
        <f>IFERROR(IF($A66="","",IF(COUNTIF($A$5:$A$104,$A66)&gt;1,"Conferir ID duplicado",IF(OR($F66="",$H66="",NOT(ISNUMBER($F66)),NOT(ISNUMBER($J66)),$J66&gt;Premissas!$B$5),"Conferir cadastro",IF($H66="Quitado",IF($M66=0,"Quitação informada","Conferir quitação"),IF(COUNTIF(Parcelas!$A$5:$A$204,$A66)=0,"Conferir parcelas",IF(COUNTIFS(Parcelas!$A$5:$A$204,$A66,Parcelas!$G$5:$G$204,"Em atraso")&gt;0,"Há parcela em atraso",IF($M66=0,"Conferir saldo","Em acompanhamento"))))))),"Conferir cadastro")</f>
        <v/>
      </c>
    </row>
    <row r="67">
      <c r="A67" s="14" t="n"/>
      <c r="B67" s="14" t="n"/>
      <c r="C67" s="15" t="n"/>
      <c r="D67" s="14" t="n"/>
      <c r="E67" s="33" t="n"/>
      <c r="F67" s="33" t="n"/>
      <c r="G67" s="14" t="n"/>
      <c r="H67" s="15" t="n"/>
      <c r="I67" s="34" t="n"/>
      <c r="J67" s="18" t="n"/>
      <c r="K67" s="14" t="n"/>
      <c r="L67" s="31">
        <f>IF($A67="","",IFERROR(SUMIF(Parcelas!$A$5:$A$204,$A67,Parcelas!$E$5:$E$204),0))</f>
        <v/>
      </c>
      <c r="M67" s="31">
        <f>IF($A67="","",IFERROR(IF(NOT(ISNUMBER($F67)),"",MAX(0,$F67-$L67)),""))</f>
        <v/>
      </c>
      <c r="N67" s="35">
        <f>IF($A67="","",IFERROR(IF(OR(NOT(ISNUMBER($L67)),NOT(ISNUMBER($F67))),"",$L67/$F67),""))</f>
        <v/>
      </c>
      <c r="O67" s="7">
        <f>IFERROR(IF($A67="","",IF(COUNTIF($A$5:$A$104,$A67)&gt;1,"Conferir ID duplicado",IF(OR($F67="",$H67="",NOT(ISNUMBER($F67)),NOT(ISNUMBER($J67)),$J67&gt;Premissas!$B$5),"Conferir cadastro",IF($H67="Quitado",IF($M67=0,"Quitação informada","Conferir quitação"),IF(COUNTIF(Parcelas!$A$5:$A$204,$A67)=0,"Conferir parcelas",IF(COUNTIFS(Parcelas!$A$5:$A$204,$A67,Parcelas!$G$5:$G$204,"Em atraso")&gt;0,"Há parcela em atraso",IF($M67=0,"Conferir saldo","Em acompanhamento"))))))),"Conferir cadastro")</f>
        <v/>
      </c>
    </row>
    <row r="68">
      <c r="A68" s="14" t="n"/>
      <c r="B68" s="14" t="n"/>
      <c r="C68" s="15" t="n"/>
      <c r="D68" s="14" t="n"/>
      <c r="E68" s="33" t="n"/>
      <c r="F68" s="33" t="n"/>
      <c r="G68" s="14" t="n"/>
      <c r="H68" s="15" t="n"/>
      <c r="I68" s="34" t="n"/>
      <c r="J68" s="18" t="n"/>
      <c r="K68" s="14" t="n"/>
      <c r="L68" s="32">
        <f>IF($A68="","",IFERROR(SUMIF(Parcelas!$A$5:$A$204,$A68,Parcelas!$E$5:$E$204),0))</f>
        <v/>
      </c>
      <c r="M68" s="32">
        <f>IF($A68="","",IFERROR(IF(NOT(ISNUMBER($F68)),"",MAX(0,$F68-$L68)),""))</f>
        <v/>
      </c>
      <c r="N68" s="36">
        <f>IF($A68="","",IFERROR(IF(OR(NOT(ISNUMBER($L68)),NOT(ISNUMBER($F68))),"",$L68/$F68),""))</f>
        <v/>
      </c>
      <c r="O68" s="10">
        <f>IFERROR(IF($A68="","",IF(COUNTIF($A$5:$A$104,$A68)&gt;1,"Conferir ID duplicado",IF(OR($F68="",$H68="",NOT(ISNUMBER($F68)),NOT(ISNUMBER($J68)),$J68&gt;Premissas!$B$5),"Conferir cadastro",IF($H68="Quitado",IF($M68=0,"Quitação informada","Conferir quitação"),IF(COUNTIF(Parcelas!$A$5:$A$204,$A68)=0,"Conferir parcelas",IF(COUNTIFS(Parcelas!$A$5:$A$204,$A68,Parcelas!$G$5:$G$204,"Em atraso")&gt;0,"Há parcela em atraso",IF($M68=0,"Conferir saldo","Em acompanhamento"))))))),"Conferir cadastro")</f>
        <v/>
      </c>
    </row>
    <row r="69">
      <c r="A69" s="14" t="n"/>
      <c r="B69" s="14" t="n"/>
      <c r="C69" s="15" t="n"/>
      <c r="D69" s="14" t="n"/>
      <c r="E69" s="33" t="n"/>
      <c r="F69" s="33" t="n"/>
      <c r="G69" s="14" t="n"/>
      <c r="H69" s="15" t="n"/>
      <c r="I69" s="34" t="n"/>
      <c r="J69" s="18" t="n"/>
      <c r="K69" s="14" t="n"/>
      <c r="L69" s="31">
        <f>IF($A69="","",IFERROR(SUMIF(Parcelas!$A$5:$A$204,$A69,Parcelas!$E$5:$E$204),0))</f>
        <v/>
      </c>
      <c r="M69" s="31">
        <f>IF($A69="","",IFERROR(IF(NOT(ISNUMBER($F69)),"",MAX(0,$F69-$L69)),""))</f>
        <v/>
      </c>
      <c r="N69" s="35">
        <f>IF($A69="","",IFERROR(IF(OR(NOT(ISNUMBER($L69)),NOT(ISNUMBER($F69))),"",$L69/$F69),""))</f>
        <v/>
      </c>
      <c r="O69" s="7">
        <f>IFERROR(IF($A69="","",IF(COUNTIF($A$5:$A$104,$A69)&gt;1,"Conferir ID duplicado",IF(OR($F69="",$H69="",NOT(ISNUMBER($F69)),NOT(ISNUMBER($J69)),$J69&gt;Premissas!$B$5),"Conferir cadastro",IF($H69="Quitado",IF($M69=0,"Quitação informada","Conferir quitação"),IF(COUNTIF(Parcelas!$A$5:$A$204,$A69)=0,"Conferir parcelas",IF(COUNTIFS(Parcelas!$A$5:$A$204,$A69,Parcelas!$G$5:$G$204,"Em atraso")&gt;0,"Há parcela em atraso",IF($M69=0,"Conferir saldo","Em acompanhamento"))))))),"Conferir cadastro")</f>
        <v/>
      </c>
    </row>
    <row r="70">
      <c r="A70" s="14" t="n"/>
      <c r="B70" s="14" t="n"/>
      <c r="C70" s="15" t="n"/>
      <c r="D70" s="14" t="n"/>
      <c r="E70" s="33" t="n"/>
      <c r="F70" s="33" t="n"/>
      <c r="G70" s="14" t="n"/>
      <c r="H70" s="15" t="n"/>
      <c r="I70" s="34" t="n"/>
      <c r="J70" s="18" t="n"/>
      <c r="K70" s="14" t="n"/>
      <c r="L70" s="32">
        <f>IF($A70="","",IFERROR(SUMIF(Parcelas!$A$5:$A$204,$A70,Parcelas!$E$5:$E$204),0))</f>
        <v/>
      </c>
      <c r="M70" s="32">
        <f>IF($A70="","",IFERROR(IF(NOT(ISNUMBER($F70)),"",MAX(0,$F70-$L70)),""))</f>
        <v/>
      </c>
      <c r="N70" s="36">
        <f>IF($A70="","",IFERROR(IF(OR(NOT(ISNUMBER($L70)),NOT(ISNUMBER($F70))),"",$L70/$F70),""))</f>
        <v/>
      </c>
      <c r="O70" s="10">
        <f>IFERROR(IF($A70="","",IF(COUNTIF($A$5:$A$104,$A70)&gt;1,"Conferir ID duplicado",IF(OR($F70="",$H70="",NOT(ISNUMBER($F70)),NOT(ISNUMBER($J70)),$J70&gt;Premissas!$B$5),"Conferir cadastro",IF($H70="Quitado",IF($M70=0,"Quitação informada","Conferir quitação"),IF(COUNTIF(Parcelas!$A$5:$A$204,$A70)=0,"Conferir parcelas",IF(COUNTIFS(Parcelas!$A$5:$A$204,$A70,Parcelas!$G$5:$G$204,"Em atraso")&gt;0,"Há parcela em atraso",IF($M70=0,"Conferir saldo","Em acompanhamento"))))))),"Conferir cadastro")</f>
        <v/>
      </c>
    </row>
    <row r="71">
      <c r="A71" s="14" t="n"/>
      <c r="B71" s="14" t="n"/>
      <c r="C71" s="15" t="n"/>
      <c r="D71" s="14" t="n"/>
      <c r="E71" s="33" t="n"/>
      <c r="F71" s="33" t="n"/>
      <c r="G71" s="14" t="n"/>
      <c r="H71" s="15" t="n"/>
      <c r="I71" s="34" t="n"/>
      <c r="J71" s="18" t="n"/>
      <c r="K71" s="14" t="n"/>
      <c r="L71" s="31">
        <f>IF($A71="","",IFERROR(SUMIF(Parcelas!$A$5:$A$204,$A71,Parcelas!$E$5:$E$204),0))</f>
        <v/>
      </c>
      <c r="M71" s="31">
        <f>IF($A71="","",IFERROR(IF(NOT(ISNUMBER($F71)),"",MAX(0,$F71-$L71)),""))</f>
        <v/>
      </c>
      <c r="N71" s="35">
        <f>IF($A71="","",IFERROR(IF(OR(NOT(ISNUMBER($L71)),NOT(ISNUMBER($F71))),"",$L71/$F71),""))</f>
        <v/>
      </c>
      <c r="O71" s="7">
        <f>IFERROR(IF($A71="","",IF(COUNTIF($A$5:$A$104,$A71)&gt;1,"Conferir ID duplicado",IF(OR($F71="",$H71="",NOT(ISNUMBER($F71)),NOT(ISNUMBER($J71)),$J71&gt;Premissas!$B$5),"Conferir cadastro",IF($H71="Quitado",IF($M71=0,"Quitação informada","Conferir quitação"),IF(COUNTIF(Parcelas!$A$5:$A$204,$A71)=0,"Conferir parcelas",IF(COUNTIFS(Parcelas!$A$5:$A$204,$A71,Parcelas!$G$5:$G$204,"Em atraso")&gt;0,"Há parcela em atraso",IF($M71=0,"Conferir saldo","Em acompanhamento"))))))),"Conferir cadastro")</f>
        <v/>
      </c>
    </row>
    <row r="72">
      <c r="A72" s="14" t="n"/>
      <c r="B72" s="14" t="n"/>
      <c r="C72" s="15" t="n"/>
      <c r="D72" s="14" t="n"/>
      <c r="E72" s="33" t="n"/>
      <c r="F72" s="33" t="n"/>
      <c r="G72" s="14" t="n"/>
      <c r="H72" s="15" t="n"/>
      <c r="I72" s="34" t="n"/>
      <c r="J72" s="18" t="n"/>
      <c r="K72" s="14" t="n"/>
      <c r="L72" s="32">
        <f>IF($A72="","",IFERROR(SUMIF(Parcelas!$A$5:$A$204,$A72,Parcelas!$E$5:$E$204),0))</f>
        <v/>
      </c>
      <c r="M72" s="32">
        <f>IF($A72="","",IFERROR(IF(NOT(ISNUMBER($F72)),"",MAX(0,$F72-$L72)),""))</f>
        <v/>
      </c>
      <c r="N72" s="36">
        <f>IF($A72="","",IFERROR(IF(OR(NOT(ISNUMBER($L72)),NOT(ISNUMBER($F72))),"",$L72/$F72),""))</f>
        <v/>
      </c>
      <c r="O72" s="10">
        <f>IFERROR(IF($A72="","",IF(COUNTIF($A$5:$A$104,$A72)&gt;1,"Conferir ID duplicado",IF(OR($F72="",$H72="",NOT(ISNUMBER($F72)),NOT(ISNUMBER($J72)),$J72&gt;Premissas!$B$5),"Conferir cadastro",IF($H72="Quitado",IF($M72=0,"Quitação informada","Conferir quitação"),IF(COUNTIF(Parcelas!$A$5:$A$204,$A72)=0,"Conferir parcelas",IF(COUNTIFS(Parcelas!$A$5:$A$204,$A72,Parcelas!$G$5:$G$204,"Em atraso")&gt;0,"Há parcela em atraso",IF($M72=0,"Conferir saldo","Em acompanhamento"))))))),"Conferir cadastro")</f>
        <v/>
      </c>
    </row>
    <row r="73">
      <c r="A73" s="14" t="n"/>
      <c r="B73" s="14" t="n"/>
      <c r="C73" s="15" t="n"/>
      <c r="D73" s="14" t="n"/>
      <c r="E73" s="33" t="n"/>
      <c r="F73" s="33" t="n"/>
      <c r="G73" s="14" t="n"/>
      <c r="H73" s="15" t="n"/>
      <c r="I73" s="34" t="n"/>
      <c r="J73" s="18" t="n"/>
      <c r="K73" s="14" t="n"/>
      <c r="L73" s="31">
        <f>IF($A73="","",IFERROR(SUMIF(Parcelas!$A$5:$A$204,$A73,Parcelas!$E$5:$E$204),0))</f>
        <v/>
      </c>
      <c r="M73" s="31">
        <f>IF($A73="","",IFERROR(IF(NOT(ISNUMBER($F73)),"",MAX(0,$F73-$L73)),""))</f>
        <v/>
      </c>
      <c r="N73" s="35">
        <f>IF($A73="","",IFERROR(IF(OR(NOT(ISNUMBER($L73)),NOT(ISNUMBER($F73))),"",$L73/$F73),""))</f>
        <v/>
      </c>
      <c r="O73" s="7">
        <f>IFERROR(IF($A73="","",IF(COUNTIF($A$5:$A$104,$A73)&gt;1,"Conferir ID duplicado",IF(OR($F73="",$H73="",NOT(ISNUMBER($F73)),NOT(ISNUMBER($J73)),$J73&gt;Premissas!$B$5),"Conferir cadastro",IF($H73="Quitado",IF($M73=0,"Quitação informada","Conferir quitação"),IF(COUNTIF(Parcelas!$A$5:$A$204,$A73)=0,"Conferir parcelas",IF(COUNTIFS(Parcelas!$A$5:$A$204,$A73,Parcelas!$G$5:$G$204,"Em atraso")&gt;0,"Há parcela em atraso",IF($M73=0,"Conferir saldo","Em acompanhamento"))))))),"Conferir cadastro")</f>
        <v/>
      </c>
    </row>
    <row r="74">
      <c r="A74" s="14" t="n"/>
      <c r="B74" s="14" t="n"/>
      <c r="C74" s="15" t="n"/>
      <c r="D74" s="14" t="n"/>
      <c r="E74" s="33" t="n"/>
      <c r="F74" s="33" t="n"/>
      <c r="G74" s="14" t="n"/>
      <c r="H74" s="15" t="n"/>
      <c r="I74" s="34" t="n"/>
      <c r="J74" s="18" t="n"/>
      <c r="K74" s="14" t="n"/>
      <c r="L74" s="32">
        <f>IF($A74="","",IFERROR(SUMIF(Parcelas!$A$5:$A$204,$A74,Parcelas!$E$5:$E$204),0))</f>
        <v/>
      </c>
      <c r="M74" s="32">
        <f>IF($A74="","",IFERROR(IF(NOT(ISNUMBER($F74)),"",MAX(0,$F74-$L74)),""))</f>
        <v/>
      </c>
      <c r="N74" s="36">
        <f>IF($A74="","",IFERROR(IF(OR(NOT(ISNUMBER($L74)),NOT(ISNUMBER($F74))),"",$L74/$F74),""))</f>
        <v/>
      </c>
      <c r="O74" s="10">
        <f>IFERROR(IF($A74="","",IF(COUNTIF($A$5:$A$104,$A74)&gt;1,"Conferir ID duplicado",IF(OR($F74="",$H74="",NOT(ISNUMBER($F74)),NOT(ISNUMBER($J74)),$J74&gt;Premissas!$B$5),"Conferir cadastro",IF($H74="Quitado",IF($M74=0,"Quitação informada","Conferir quitação"),IF(COUNTIF(Parcelas!$A$5:$A$204,$A74)=0,"Conferir parcelas",IF(COUNTIFS(Parcelas!$A$5:$A$204,$A74,Parcelas!$G$5:$G$204,"Em atraso")&gt;0,"Há parcela em atraso",IF($M74=0,"Conferir saldo","Em acompanhamento"))))))),"Conferir cadastro")</f>
        <v/>
      </c>
    </row>
    <row r="75">
      <c r="A75" s="14" t="n"/>
      <c r="B75" s="14" t="n"/>
      <c r="C75" s="15" t="n"/>
      <c r="D75" s="14" t="n"/>
      <c r="E75" s="33" t="n"/>
      <c r="F75" s="33" t="n"/>
      <c r="G75" s="14" t="n"/>
      <c r="H75" s="15" t="n"/>
      <c r="I75" s="34" t="n"/>
      <c r="J75" s="18" t="n"/>
      <c r="K75" s="14" t="n"/>
      <c r="L75" s="31">
        <f>IF($A75="","",IFERROR(SUMIF(Parcelas!$A$5:$A$204,$A75,Parcelas!$E$5:$E$204),0))</f>
        <v/>
      </c>
      <c r="M75" s="31">
        <f>IF($A75="","",IFERROR(IF(NOT(ISNUMBER($F75)),"",MAX(0,$F75-$L75)),""))</f>
        <v/>
      </c>
      <c r="N75" s="35">
        <f>IF($A75="","",IFERROR(IF(OR(NOT(ISNUMBER($L75)),NOT(ISNUMBER($F75))),"",$L75/$F75),""))</f>
        <v/>
      </c>
      <c r="O75" s="7">
        <f>IFERROR(IF($A75="","",IF(COUNTIF($A$5:$A$104,$A75)&gt;1,"Conferir ID duplicado",IF(OR($F75="",$H75="",NOT(ISNUMBER($F75)),NOT(ISNUMBER($J75)),$J75&gt;Premissas!$B$5),"Conferir cadastro",IF($H75="Quitado",IF($M75=0,"Quitação informada","Conferir quitação"),IF(COUNTIF(Parcelas!$A$5:$A$204,$A75)=0,"Conferir parcelas",IF(COUNTIFS(Parcelas!$A$5:$A$204,$A75,Parcelas!$G$5:$G$204,"Em atraso")&gt;0,"Há parcela em atraso",IF($M75=0,"Conferir saldo","Em acompanhamento"))))))),"Conferir cadastro")</f>
        <v/>
      </c>
    </row>
    <row r="76">
      <c r="A76" s="14" t="n"/>
      <c r="B76" s="14" t="n"/>
      <c r="C76" s="15" t="n"/>
      <c r="D76" s="14" t="n"/>
      <c r="E76" s="33" t="n"/>
      <c r="F76" s="33" t="n"/>
      <c r="G76" s="14" t="n"/>
      <c r="H76" s="15" t="n"/>
      <c r="I76" s="34" t="n"/>
      <c r="J76" s="18" t="n"/>
      <c r="K76" s="14" t="n"/>
      <c r="L76" s="32">
        <f>IF($A76="","",IFERROR(SUMIF(Parcelas!$A$5:$A$204,$A76,Parcelas!$E$5:$E$204),0))</f>
        <v/>
      </c>
      <c r="M76" s="32">
        <f>IF($A76="","",IFERROR(IF(NOT(ISNUMBER($F76)),"",MAX(0,$F76-$L76)),""))</f>
        <v/>
      </c>
      <c r="N76" s="36">
        <f>IF($A76="","",IFERROR(IF(OR(NOT(ISNUMBER($L76)),NOT(ISNUMBER($F76))),"",$L76/$F76),""))</f>
        <v/>
      </c>
      <c r="O76" s="10">
        <f>IFERROR(IF($A76="","",IF(COUNTIF($A$5:$A$104,$A76)&gt;1,"Conferir ID duplicado",IF(OR($F76="",$H76="",NOT(ISNUMBER($F76)),NOT(ISNUMBER($J76)),$J76&gt;Premissas!$B$5),"Conferir cadastro",IF($H76="Quitado",IF($M76=0,"Quitação informada","Conferir quitação"),IF(COUNTIF(Parcelas!$A$5:$A$204,$A76)=0,"Conferir parcelas",IF(COUNTIFS(Parcelas!$A$5:$A$204,$A76,Parcelas!$G$5:$G$204,"Em atraso")&gt;0,"Há parcela em atraso",IF($M76=0,"Conferir saldo","Em acompanhamento"))))))),"Conferir cadastro")</f>
        <v/>
      </c>
    </row>
    <row r="77">
      <c r="A77" s="14" t="n"/>
      <c r="B77" s="14" t="n"/>
      <c r="C77" s="15" t="n"/>
      <c r="D77" s="14" t="n"/>
      <c r="E77" s="33" t="n"/>
      <c r="F77" s="33" t="n"/>
      <c r="G77" s="14" t="n"/>
      <c r="H77" s="15" t="n"/>
      <c r="I77" s="34" t="n"/>
      <c r="J77" s="18" t="n"/>
      <c r="K77" s="14" t="n"/>
      <c r="L77" s="31">
        <f>IF($A77="","",IFERROR(SUMIF(Parcelas!$A$5:$A$204,$A77,Parcelas!$E$5:$E$204),0))</f>
        <v/>
      </c>
      <c r="M77" s="31">
        <f>IF($A77="","",IFERROR(IF(NOT(ISNUMBER($F77)),"",MAX(0,$F77-$L77)),""))</f>
        <v/>
      </c>
      <c r="N77" s="35">
        <f>IF($A77="","",IFERROR(IF(OR(NOT(ISNUMBER($L77)),NOT(ISNUMBER($F77))),"",$L77/$F77),""))</f>
        <v/>
      </c>
      <c r="O77" s="7">
        <f>IFERROR(IF($A77="","",IF(COUNTIF($A$5:$A$104,$A77)&gt;1,"Conferir ID duplicado",IF(OR($F77="",$H77="",NOT(ISNUMBER($F77)),NOT(ISNUMBER($J77)),$J77&gt;Premissas!$B$5),"Conferir cadastro",IF($H77="Quitado",IF($M77=0,"Quitação informada","Conferir quitação"),IF(COUNTIF(Parcelas!$A$5:$A$204,$A77)=0,"Conferir parcelas",IF(COUNTIFS(Parcelas!$A$5:$A$204,$A77,Parcelas!$G$5:$G$204,"Em atraso")&gt;0,"Há parcela em atraso",IF($M77=0,"Conferir saldo","Em acompanhamento"))))))),"Conferir cadastro")</f>
        <v/>
      </c>
    </row>
    <row r="78">
      <c r="A78" s="14" t="n"/>
      <c r="B78" s="14" t="n"/>
      <c r="C78" s="15" t="n"/>
      <c r="D78" s="14" t="n"/>
      <c r="E78" s="33" t="n"/>
      <c r="F78" s="33" t="n"/>
      <c r="G78" s="14" t="n"/>
      <c r="H78" s="15" t="n"/>
      <c r="I78" s="34" t="n"/>
      <c r="J78" s="18" t="n"/>
      <c r="K78" s="14" t="n"/>
      <c r="L78" s="32">
        <f>IF($A78="","",IFERROR(SUMIF(Parcelas!$A$5:$A$204,$A78,Parcelas!$E$5:$E$204),0))</f>
        <v/>
      </c>
      <c r="M78" s="32">
        <f>IF($A78="","",IFERROR(IF(NOT(ISNUMBER($F78)),"",MAX(0,$F78-$L78)),""))</f>
        <v/>
      </c>
      <c r="N78" s="36">
        <f>IF($A78="","",IFERROR(IF(OR(NOT(ISNUMBER($L78)),NOT(ISNUMBER($F78))),"",$L78/$F78),""))</f>
        <v/>
      </c>
      <c r="O78" s="10">
        <f>IFERROR(IF($A78="","",IF(COUNTIF($A$5:$A$104,$A78)&gt;1,"Conferir ID duplicado",IF(OR($F78="",$H78="",NOT(ISNUMBER($F78)),NOT(ISNUMBER($J78)),$J78&gt;Premissas!$B$5),"Conferir cadastro",IF($H78="Quitado",IF($M78=0,"Quitação informada","Conferir quitação"),IF(COUNTIF(Parcelas!$A$5:$A$204,$A78)=0,"Conferir parcelas",IF(COUNTIFS(Parcelas!$A$5:$A$204,$A78,Parcelas!$G$5:$G$204,"Em atraso")&gt;0,"Há parcela em atraso",IF($M78=0,"Conferir saldo","Em acompanhamento"))))))),"Conferir cadastro")</f>
        <v/>
      </c>
    </row>
    <row r="79">
      <c r="A79" s="14" t="n"/>
      <c r="B79" s="14" t="n"/>
      <c r="C79" s="15" t="n"/>
      <c r="D79" s="14" t="n"/>
      <c r="E79" s="33" t="n"/>
      <c r="F79" s="33" t="n"/>
      <c r="G79" s="14" t="n"/>
      <c r="H79" s="15" t="n"/>
      <c r="I79" s="34" t="n"/>
      <c r="J79" s="18" t="n"/>
      <c r="K79" s="14" t="n"/>
      <c r="L79" s="31">
        <f>IF($A79="","",IFERROR(SUMIF(Parcelas!$A$5:$A$204,$A79,Parcelas!$E$5:$E$204),0))</f>
        <v/>
      </c>
      <c r="M79" s="31">
        <f>IF($A79="","",IFERROR(IF(NOT(ISNUMBER($F79)),"",MAX(0,$F79-$L79)),""))</f>
        <v/>
      </c>
      <c r="N79" s="35">
        <f>IF($A79="","",IFERROR(IF(OR(NOT(ISNUMBER($L79)),NOT(ISNUMBER($F79))),"",$L79/$F79),""))</f>
        <v/>
      </c>
      <c r="O79" s="7">
        <f>IFERROR(IF($A79="","",IF(COUNTIF($A$5:$A$104,$A79)&gt;1,"Conferir ID duplicado",IF(OR($F79="",$H79="",NOT(ISNUMBER($F79)),NOT(ISNUMBER($J79)),$J79&gt;Premissas!$B$5),"Conferir cadastro",IF($H79="Quitado",IF($M79=0,"Quitação informada","Conferir quitação"),IF(COUNTIF(Parcelas!$A$5:$A$204,$A79)=0,"Conferir parcelas",IF(COUNTIFS(Parcelas!$A$5:$A$204,$A79,Parcelas!$G$5:$G$204,"Em atraso")&gt;0,"Há parcela em atraso",IF($M79=0,"Conferir saldo","Em acompanhamento"))))))),"Conferir cadastro")</f>
        <v/>
      </c>
    </row>
    <row r="80">
      <c r="A80" s="14" t="n"/>
      <c r="B80" s="14" t="n"/>
      <c r="C80" s="15" t="n"/>
      <c r="D80" s="14" t="n"/>
      <c r="E80" s="33" t="n"/>
      <c r="F80" s="33" t="n"/>
      <c r="G80" s="14" t="n"/>
      <c r="H80" s="15" t="n"/>
      <c r="I80" s="34" t="n"/>
      <c r="J80" s="18" t="n"/>
      <c r="K80" s="14" t="n"/>
      <c r="L80" s="32">
        <f>IF($A80="","",IFERROR(SUMIF(Parcelas!$A$5:$A$204,$A80,Parcelas!$E$5:$E$204),0))</f>
        <v/>
      </c>
      <c r="M80" s="32">
        <f>IF($A80="","",IFERROR(IF(NOT(ISNUMBER($F80)),"",MAX(0,$F80-$L80)),""))</f>
        <v/>
      </c>
      <c r="N80" s="36">
        <f>IF($A80="","",IFERROR(IF(OR(NOT(ISNUMBER($L80)),NOT(ISNUMBER($F80))),"",$L80/$F80),""))</f>
        <v/>
      </c>
      <c r="O80" s="10">
        <f>IFERROR(IF($A80="","",IF(COUNTIF($A$5:$A$104,$A80)&gt;1,"Conferir ID duplicado",IF(OR($F80="",$H80="",NOT(ISNUMBER($F80)),NOT(ISNUMBER($J80)),$J80&gt;Premissas!$B$5),"Conferir cadastro",IF($H80="Quitado",IF($M80=0,"Quitação informada","Conferir quitação"),IF(COUNTIF(Parcelas!$A$5:$A$204,$A80)=0,"Conferir parcelas",IF(COUNTIFS(Parcelas!$A$5:$A$204,$A80,Parcelas!$G$5:$G$204,"Em atraso")&gt;0,"Há parcela em atraso",IF($M80=0,"Conferir saldo","Em acompanhamento"))))))),"Conferir cadastro")</f>
        <v/>
      </c>
    </row>
    <row r="81">
      <c r="A81" s="14" t="n"/>
      <c r="B81" s="14" t="n"/>
      <c r="C81" s="15" t="n"/>
      <c r="D81" s="14" t="n"/>
      <c r="E81" s="33" t="n"/>
      <c r="F81" s="33" t="n"/>
      <c r="G81" s="14" t="n"/>
      <c r="H81" s="15" t="n"/>
      <c r="I81" s="34" t="n"/>
      <c r="J81" s="18" t="n"/>
      <c r="K81" s="14" t="n"/>
      <c r="L81" s="31">
        <f>IF($A81="","",IFERROR(SUMIF(Parcelas!$A$5:$A$204,$A81,Parcelas!$E$5:$E$204),0))</f>
        <v/>
      </c>
      <c r="M81" s="31">
        <f>IF($A81="","",IFERROR(IF(NOT(ISNUMBER($F81)),"",MAX(0,$F81-$L81)),""))</f>
        <v/>
      </c>
      <c r="N81" s="35">
        <f>IF($A81="","",IFERROR(IF(OR(NOT(ISNUMBER($L81)),NOT(ISNUMBER($F81))),"",$L81/$F81),""))</f>
        <v/>
      </c>
      <c r="O81" s="7">
        <f>IFERROR(IF($A81="","",IF(COUNTIF($A$5:$A$104,$A81)&gt;1,"Conferir ID duplicado",IF(OR($F81="",$H81="",NOT(ISNUMBER($F81)),NOT(ISNUMBER($J81)),$J81&gt;Premissas!$B$5),"Conferir cadastro",IF($H81="Quitado",IF($M81=0,"Quitação informada","Conferir quitação"),IF(COUNTIF(Parcelas!$A$5:$A$204,$A81)=0,"Conferir parcelas",IF(COUNTIFS(Parcelas!$A$5:$A$204,$A81,Parcelas!$G$5:$G$204,"Em atraso")&gt;0,"Há parcela em atraso",IF($M81=0,"Conferir saldo","Em acompanhamento"))))))),"Conferir cadastro")</f>
        <v/>
      </c>
    </row>
    <row r="82">
      <c r="A82" s="14" t="n"/>
      <c r="B82" s="14" t="n"/>
      <c r="C82" s="15" t="n"/>
      <c r="D82" s="14" t="n"/>
      <c r="E82" s="33" t="n"/>
      <c r="F82" s="33" t="n"/>
      <c r="G82" s="14" t="n"/>
      <c r="H82" s="15" t="n"/>
      <c r="I82" s="34" t="n"/>
      <c r="J82" s="18" t="n"/>
      <c r="K82" s="14" t="n"/>
      <c r="L82" s="32">
        <f>IF($A82="","",IFERROR(SUMIF(Parcelas!$A$5:$A$204,$A82,Parcelas!$E$5:$E$204),0))</f>
        <v/>
      </c>
      <c r="M82" s="32">
        <f>IF($A82="","",IFERROR(IF(NOT(ISNUMBER($F82)),"",MAX(0,$F82-$L82)),""))</f>
        <v/>
      </c>
      <c r="N82" s="36">
        <f>IF($A82="","",IFERROR(IF(OR(NOT(ISNUMBER($L82)),NOT(ISNUMBER($F82))),"",$L82/$F82),""))</f>
        <v/>
      </c>
      <c r="O82" s="10">
        <f>IFERROR(IF($A82="","",IF(COUNTIF($A$5:$A$104,$A82)&gt;1,"Conferir ID duplicado",IF(OR($F82="",$H82="",NOT(ISNUMBER($F82)),NOT(ISNUMBER($J82)),$J82&gt;Premissas!$B$5),"Conferir cadastro",IF($H82="Quitado",IF($M82=0,"Quitação informada","Conferir quitação"),IF(COUNTIF(Parcelas!$A$5:$A$204,$A82)=0,"Conferir parcelas",IF(COUNTIFS(Parcelas!$A$5:$A$204,$A82,Parcelas!$G$5:$G$204,"Em atraso")&gt;0,"Há parcela em atraso",IF($M82=0,"Conferir saldo","Em acompanhamento"))))))),"Conferir cadastro")</f>
        <v/>
      </c>
    </row>
    <row r="83">
      <c r="A83" s="14" t="n"/>
      <c r="B83" s="14" t="n"/>
      <c r="C83" s="15" t="n"/>
      <c r="D83" s="14" t="n"/>
      <c r="E83" s="33" t="n"/>
      <c r="F83" s="33" t="n"/>
      <c r="G83" s="14" t="n"/>
      <c r="H83" s="15" t="n"/>
      <c r="I83" s="34" t="n"/>
      <c r="J83" s="18" t="n"/>
      <c r="K83" s="14" t="n"/>
      <c r="L83" s="31">
        <f>IF($A83="","",IFERROR(SUMIF(Parcelas!$A$5:$A$204,$A83,Parcelas!$E$5:$E$204),0))</f>
        <v/>
      </c>
      <c r="M83" s="31">
        <f>IF($A83="","",IFERROR(IF(NOT(ISNUMBER($F83)),"",MAX(0,$F83-$L83)),""))</f>
        <v/>
      </c>
      <c r="N83" s="35">
        <f>IF($A83="","",IFERROR(IF(OR(NOT(ISNUMBER($L83)),NOT(ISNUMBER($F83))),"",$L83/$F83),""))</f>
        <v/>
      </c>
      <c r="O83" s="7">
        <f>IFERROR(IF($A83="","",IF(COUNTIF($A$5:$A$104,$A83)&gt;1,"Conferir ID duplicado",IF(OR($F83="",$H83="",NOT(ISNUMBER($F83)),NOT(ISNUMBER($J83)),$J83&gt;Premissas!$B$5),"Conferir cadastro",IF($H83="Quitado",IF($M83=0,"Quitação informada","Conferir quitação"),IF(COUNTIF(Parcelas!$A$5:$A$204,$A83)=0,"Conferir parcelas",IF(COUNTIFS(Parcelas!$A$5:$A$204,$A83,Parcelas!$G$5:$G$204,"Em atraso")&gt;0,"Há parcela em atraso",IF($M83=0,"Conferir saldo","Em acompanhamento"))))))),"Conferir cadastro")</f>
        <v/>
      </c>
    </row>
    <row r="84">
      <c r="A84" s="14" t="n"/>
      <c r="B84" s="14" t="n"/>
      <c r="C84" s="15" t="n"/>
      <c r="D84" s="14" t="n"/>
      <c r="E84" s="33" t="n"/>
      <c r="F84" s="33" t="n"/>
      <c r="G84" s="14" t="n"/>
      <c r="H84" s="15" t="n"/>
      <c r="I84" s="34" t="n"/>
      <c r="J84" s="18" t="n"/>
      <c r="K84" s="14" t="n"/>
      <c r="L84" s="32">
        <f>IF($A84="","",IFERROR(SUMIF(Parcelas!$A$5:$A$204,$A84,Parcelas!$E$5:$E$204),0))</f>
        <v/>
      </c>
      <c r="M84" s="32">
        <f>IF($A84="","",IFERROR(IF(NOT(ISNUMBER($F84)),"",MAX(0,$F84-$L84)),""))</f>
        <v/>
      </c>
      <c r="N84" s="36">
        <f>IF($A84="","",IFERROR(IF(OR(NOT(ISNUMBER($L84)),NOT(ISNUMBER($F84))),"",$L84/$F84),""))</f>
        <v/>
      </c>
      <c r="O84" s="10">
        <f>IFERROR(IF($A84="","",IF(COUNTIF($A$5:$A$104,$A84)&gt;1,"Conferir ID duplicado",IF(OR($F84="",$H84="",NOT(ISNUMBER($F84)),NOT(ISNUMBER($J84)),$J84&gt;Premissas!$B$5),"Conferir cadastro",IF($H84="Quitado",IF($M84=0,"Quitação informada","Conferir quitação"),IF(COUNTIF(Parcelas!$A$5:$A$204,$A84)=0,"Conferir parcelas",IF(COUNTIFS(Parcelas!$A$5:$A$204,$A84,Parcelas!$G$5:$G$204,"Em atraso")&gt;0,"Há parcela em atraso",IF($M84=0,"Conferir saldo","Em acompanhamento"))))))),"Conferir cadastro")</f>
        <v/>
      </c>
    </row>
    <row r="85">
      <c r="A85" s="14" t="n"/>
      <c r="B85" s="14" t="n"/>
      <c r="C85" s="15" t="n"/>
      <c r="D85" s="14" t="n"/>
      <c r="E85" s="33" t="n"/>
      <c r="F85" s="33" t="n"/>
      <c r="G85" s="14" t="n"/>
      <c r="H85" s="15" t="n"/>
      <c r="I85" s="34" t="n"/>
      <c r="J85" s="18" t="n"/>
      <c r="K85" s="14" t="n"/>
      <c r="L85" s="31">
        <f>IF($A85="","",IFERROR(SUMIF(Parcelas!$A$5:$A$204,$A85,Parcelas!$E$5:$E$204),0))</f>
        <v/>
      </c>
      <c r="M85" s="31">
        <f>IF($A85="","",IFERROR(IF(NOT(ISNUMBER($F85)),"",MAX(0,$F85-$L85)),""))</f>
        <v/>
      </c>
      <c r="N85" s="35">
        <f>IF($A85="","",IFERROR(IF(OR(NOT(ISNUMBER($L85)),NOT(ISNUMBER($F85))),"",$L85/$F85),""))</f>
        <v/>
      </c>
      <c r="O85" s="7">
        <f>IFERROR(IF($A85="","",IF(COUNTIF($A$5:$A$104,$A85)&gt;1,"Conferir ID duplicado",IF(OR($F85="",$H85="",NOT(ISNUMBER($F85)),NOT(ISNUMBER($J85)),$J85&gt;Premissas!$B$5),"Conferir cadastro",IF($H85="Quitado",IF($M85=0,"Quitação informada","Conferir quitação"),IF(COUNTIF(Parcelas!$A$5:$A$204,$A85)=0,"Conferir parcelas",IF(COUNTIFS(Parcelas!$A$5:$A$204,$A85,Parcelas!$G$5:$G$204,"Em atraso")&gt;0,"Há parcela em atraso",IF($M85=0,"Conferir saldo","Em acompanhamento"))))))),"Conferir cadastro")</f>
        <v/>
      </c>
    </row>
    <row r="86">
      <c r="A86" s="14" t="n"/>
      <c r="B86" s="14" t="n"/>
      <c r="C86" s="15" t="n"/>
      <c r="D86" s="14" t="n"/>
      <c r="E86" s="33" t="n"/>
      <c r="F86" s="33" t="n"/>
      <c r="G86" s="14" t="n"/>
      <c r="H86" s="15" t="n"/>
      <c r="I86" s="34" t="n"/>
      <c r="J86" s="18" t="n"/>
      <c r="K86" s="14" t="n"/>
      <c r="L86" s="32">
        <f>IF($A86="","",IFERROR(SUMIF(Parcelas!$A$5:$A$204,$A86,Parcelas!$E$5:$E$204),0))</f>
        <v/>
      </c>
      <c r="M86" s="32">
        <f>IF($A86="","",IFERROR(IF(NOT(ISNUMBER($F86)),"",MAX(0,$F86-$L86)),""))</f>
        <v/>
      </c>
      <c r="N86" s="36">
        <f>IF($A86="","",IFERROR(IF(OR(NOT(ISNUMBER($L86)),NOT(ISNUMBER($F86))),"",$L86/$F86),""))</f>
        <v/>
      </c>
      <c r="O86" s="10">
        <f>IFERROR(IF($A86="","",IF(COUNTIF($A$5:$A$104,$A86)&gt;1,"Conferir ID duplicado",IF(OR($F86="",$H86="",NOT(ISNUMBER($F86)),NOT(ISNUMBER($J86)),$J86&gt;Premissas!$B$5),"Conferir cadastro",IF($H86="Quitado",IF($M86=0,"Quitação informada","Conferir quitação"),IF(COUNTIF(Parcelas!$A$5:$A$204,$A86)=0,"Conferir parcelas",IF(COUNTIFS(Parcelas!$A$5:$A$204,$A86,Parcelas!$G$5:$G$204,"Em atraso")&gt;0,"Há parcela em atraso",IF($M86=0,"Conferir saldo","Em acompanhamento"))))))),"Conferir cadastro")</f>
        <v/>
      </c>
    </row>
    <row r="87">
      <c r="A87" s="14" t="n"/>
      <c r="B87" s="14" t="n"/>
      <c r="C87" s="15" t="n"/>
      <c r="D87" s="14" t="n"/>
      <c r="E87" s="33" t="n"/>
      <c r="F87" s="33" t="n"/>
      <c r="G87" s="14" t="n"/>
      <c r="H87" s="15" t="n"/>
      <c r="I87" s="34" t="n"/>
      <c r="J87" s="18" t="n"/>
      <c r="K87" s="14" t="n"/>
      <c r="L87" s="31">
        <f>IF($A87="","",IFERROR(SUMIF(Parcelas!$A$5:$A$204,$A87,Parcelas!$E$5:$E$204),0))</f>
        <v/>
      </c>
      <c r="M87" s="31">
        <f>IF($A87="","",IFERROR(IF(NOT(ISNUMBER($F87)),"",MAX(0,$F87-$L87)),""))</f>
        <v/>
      </c>
      <c r="N87" s="35">
        <f>IF($A87="","",IFERROR(IF(OR(NOT(ISNUMBER($L87)),NOT(ISNUMBER($F87))),"",$L87/$F87),""))</f>
        <v/>
      </c>
      <c r="O87" s="7">
        <f>IFERROR(IF($A87="","",IF(COUNTIF($A$5:$A$104,$A87)&gt;1,"Conferir ID duplicado",IF(OR($F87="",$H87="",NOT(ISNUMBER($F87)),NOT(ISNUMBER($J87)),$J87&gt;Premissas!$B$5),"Conferir cadastro",IF($H87="Quitado",IF($M87=0,"Quitação informada","Conferir quitação"),IF(COUNTIF(Parcelas!$A$5:$A$204,$A87)=0,"Conferir parcelas",IF(COUNTIFS(Parcelas!$A$5:$A$204,$A87,Parcelas!$G$5:$G$204,"Em atraso")&gt;0,"Há parcela em atraso",IF($M87=0,"Conferir saldo","Em acompanhamento"))))))),"Conferir cadastro")</f>
        <v/>
      </c>
    </row>
    <row r="88">
      <c r="A88" s="14" t="n"/>
      <c r="B88" s="14" t="n"/>
      <c r="C88" s="15" t="n"/>
      <c r="D88" s="14" t="n"/>
      <c r="E88" s="33" t="n"/>
      <c r="F88" s="33" t="n"/>
      <c r="G88" s="14" t="n"/>
      <c r="H88" s="15" t="n"/>
      <c r="I88" s="34" t="n"/>
      <c r="J88" s="18" t="n"/>
      <c r="K88" s="14" t="n"/>
      <c r="L88" s="32">
        <f>IF($A88="","",IFERROR(SUMIF(Parcelas!$A$5:$A$204,$A88,Parcelas!$E$5:$E$204),0))</f>
        <v/>
      </c>
      <c r="M88" s="32">
        <f>IF($A88="","",IFERROR(IF(NOT(ISNUMBER($F88)),"",MAX(0,$F88-$L88)),""))</f>
        <v/>
      </c>
      <c r="N88" s="36">
        <f>IF($A88="","",IFERROR(IF(OR(NOT(ISNUMBER($L88)),NOT(ISNUMBER($F88))),"",$L88/$F88),""))</f>
        <v/>
      </c>
      <c r="O88" s="10">
        <f>IFERROR(IF($A88="","",IF(COUNTIF($A$5:$A$104,$A88)&gt;1,"Conferir ID duplicado",IF(OR($F88="",$H88="",NOT(ISNUMBER($F88)),NOT(ISNUMBER($J88)),$J88&gt;Premissas!$B$5),"Conferir cadastro",IF($H88="Quitado",IF($M88=0,"Quitação informada","Conferir quitação"),IF(COUNTIF(Parcelas!$A$5:$A$204,$A88)=0,"Conferir parcelas",IF(COUNTIFS(Parcelas!$A$5:$A$204,$A88,Parcelas!$G$5:$G$204,"Em atraso")&gt;0,"Há parcela em atraso",IF($M88=0,"Conferir saldo","Em acompanhamento"))))))),"Conferir cadastro")</f>
        <v/>
      </c>
    </row>
    <row r="89">
      <c r="A89" s="14" t="n"/>
      <c r="B89" s="14" t="n"/>
      <c r="C89" s="15" t="n"/>
      <c r="D89" s="14" t="n"/>
      <c r="E89" s="33" t="n"/>
      <c r="F89" s="33" t="n"/>
      <c r="G89" s="14" t="n"/>
      <c r="H89" s="15" t="n"/>
      <c r="I89" s="34" t="n"/>
      <c r="J89" s="18" t="n"/>
      <c r="K89" s="14" t="n"/>
      <c r="L89" s="31">
        <f>IF($A89="","",IFERROR(SUMIF(Parcelas!$A$5:$A$204,$A89,Parcelas!$E$5:$E$204),0))</f>
        <v/>
      </c>
      <c r="M89" s="31">
        <f>IF($A89="","",IFERROR(IF(NOT(ISNUMBER($F89)),"",MAX(0,$F89-$L89)),""))</f>
        <v/>
      </c>
      <c r="N89" s="35">
        <f>IF($A89="","",IFERROR(IF(OR(NOT(ISNUMBER($L89)),NOT(ISNUMBER($F89))),"",$L89/$F89),""))</f>
        <v/>
      </c>
      <c r="O89" s="7">
        <f>IFERROR(IF($A89="","",IF(COUNTIF($A$5:$A$104,$A89)&gt;1,"Conferir ID duplicado",IF(OR($F89="",$H89="",NOT(ISNUMBER($F89)),NOT(ISNUMBER($J89)),$J89&gt;Premissas!$B$5),"Conferir cadastro",IF($H89="Quitado",IF($M89=0,"Quitação informada","Conferir quitação"),IF(COUNTIF(Parcelas!$A$5:$A$204,$A89)=0,"Conferir parcelas",IF(COUNTIFS(Parcelas!$A$5:$A$204,$A89,Parcelas!$G$5:$G$204,"Em atraso")&gt;0,"Há parcela em atraso",IF($M89=0,"Conferir saldo","Em acompanhamento"))))))),"Conferir cadastro")</f>
        <v/>
      </c>
    </row>
    <row r="90">
      <c r="A90" s="14" t="n"/>
      <c r="B90" s="14" t="n"/>
      <c r="C90" s="15" t="n"/>
      <c r="D90" s="14" t="n"/>
      <c r="E90" s="33" t="n"/>
      <c r="F90" s="33" t="n"/>
      <c r="G90" s="14" t="n"/>
      <c r="H90" s="15" t="n"/>
      <c r="I90" s="34" t="n"/>
      <c r="J90" s="18" t="n"/>
      <c r="K90" s="14" t="n"/>
      <c r="L90" s="32">
        <f>IF($A90="","",IFERROR(SUMIF(Parcelas!$A$5:$A$204,$A90,Parcelas!$E$5:$E$204),0))</f>
        <v/>
      </c>
      <c r="M90" s="32">
        <f>IF($A90="","",IFERROR(IF(NOT(ISNUMBER($F90)),"",MAX(0,$F90-$L90)),""))</f>
        <v/>
      </c>
      <c r="N90" s="36">
        <f>IF($A90="","",IFERROR(IF(OR(NOT(ISNUMBER($L90)),NOT(ISNUMBER($F90))),"",$L90/$F90),""))</f>
        <v/>
      </c>
      <c r="O90" s="10">
        <f>IFERROR(IF($A90="","",IF(COUNTIF($A$5:$A$104,$A90)&gt;1,"Conferir ID duplicado",IF(OR($F90="",$H90="",NOT(ISNUMBER($F90)),NOT(ISNUMBER($J90)),$J90&gt;Premissas!$B$5),"Conferir cadastro",IF($H90="Quitado",IF($M90=0,"Quitação informada","Conferir quitação"),IF(COUNTIF(Parcelas!$A$5:$A$204,$A90)=0,"Conferir parcelas",IF(COUNTIFS(Parcelas!$A$5:$A$204,$A90,Parcelas!$G$5:$G$204,"Em atraso")&gt;0,"Há parcela em atraso",IF($M90=0,"Conferir saldo","Em acompanhamento"))))))),"Conferir cadastro")</f>
        <v/>
      </c>
    </row>
    <row r="91">
      <c r="A91" s="14" t="n"/>
      <c r="B91" s="14" t="n"/>
      <c r="C91" s="15" t="n"/>
      <c r="D91" s="14" t="n"/>
      <c r="E91" s="33" t="n"/>
      <c r="F91" s="33" t="n"/>
      <c r="G91" s="14" t="n"/>
      <c r="H91" s="15" t="n"/>
      <c r="I91" s="34" t="n"/>
      <c r="J91" s="18" t="n"/>
      <c r="K91" s="14" t="n"/>
      <c r="L91" s="31">
        <f>IF($A91="","",IFERROR(SUMIF(Parcelas!$A$5:$A$204,$A91,Parcelas!$E$5:$E$204),0))</f>
        <v/>
      </c>
      <c r="M91" s="31">
        <f>IF($A91="","",IFERROR(IF(NOT(ISNUMBER($F91)),"",MAX(0,$F91-$L91)),""))</f>
        <v/>
      </c>
      <c r="N91" s="35">
        <f>IF($A91="","",IFERROR(IF(OR(NOT(ISNUMBER($L91)),NOT(ISNUMBER($F91))),"",$L91/$F91),""))</f>
        <v/>
      </c>
      <c r="O91" s="7">
        <f>IFERROR(IF($A91="","",IF(COUNTIF($A$5:$A$104,$A91)&gt;1,"Conferir ID duplicado",IF(OR($F91="",$H91="",NOT(ISNUMBER($F91)),NOT(ISNUMBER($J91)),$J91&gt;Premissas!$B$5),"Conferir cadastro",IF($H91="Quitado",IF($M91=0,"Quitação informada","Conferir quitação"),IF(COUNTIF(Parcelas!$A$5:$A$204,$A91)=0,"Conferir parcelas",IF(COUNTIFS(Parcelas!$A$5:$A$204,$A91,Parcelas!$G$5:$G$204,"Em atraso")&gt;0,"Há parcela em atraso",IF($M91=0,"Conferir saldo","Em acompanhamento"))))))),"Conferir cadastro")</f>
        <v/>
      </c>
    </row>
    <row r="92">
      <c r="A92" s="14" t="n"/>
      <c r="B92" s="14" t="n"/>
      <c r="C92" s="15" t="n"/>
      <c r="D92" s="14" t="n"/>
      <c r="E92" s="33" t="n"/>
      <c r="F92" s="33" t="n"/>
      <c r="G92" s="14" t="n"/>
      <c r="H92" s="15" t="n"/>
      <c r="I92" s="34" t="n"/>
      <c r="J92" s="18" t="n"/>
      <c r="K92" s="14" t="n"/>
      <c r="L92" s="32">
        <f>IF($A92="","",IFERROR(SUMIF(Parcelas!$A$5:$A$204,$A92,Parcelas!$E$5:$E$204),0))</f>
        <v/>
      </c>
      <c r="M92" s="32">
        <f>IF($A92="","",IFERROR(IF(NOT(ISNUMBER($F92)),"",MAX(0,$F92-$L92)),""))</f>
        <v/>
      </c>
      <c r="N92" s="36">
        <f>IF($A92="","",IFERROR(IF(OR(NOT(ISNUMBER($L92)),NOT(ISNUMBER($F92))),"",$L92/$F92),""))</f>
        <v/>
      </c>
      <c r="O92" s="10">
        <f>IFERROR(IF($A92="","",IF(COUNTIF($A$5:$A$104,$A92)&gt;1,"Conferir ID duplicado",IF(OR($F92="",$H92="",NOT(ISNUMBER($F92)),NOT(ISNUMBER($J92)),$J92&gt;Premissas!$B$5),"Conferir cadastro",IF($H92="Quitado",IF($M92=0,"Quitação informada","Conferir quitação"),IF(COUNTIF(Parcelas!$A$5:$A$204,$A92)=0,"Conferir parcelas",IF(COUNTIFS(Parcelas!$A$5:$A$204,$A92,Parcelas!$G$5:$G$204,"Em atraso")&gt;0,"Há parcela em atraso",IF($M92=0,"Conferir saldo","Em acompanhamento"))))))),"Conferir cadastro")</f>
        <v/>
      </c>
    </row>
    <row r="93">
      <c r="A93" s="14" t="n"/>
      <c r="B93" s="14" t="n"/>
      <c r="C93" s="15" t="n"/>
      <c r="D93" s="14" t="n"/>
      <c r="E93" s="33" t="n"/>
      <c r="F93" s="33" t="n"/>
      <c r="G93" s="14" t="n"/>
      <c r="H93" s="15" t="n"/>
      <c r="I93" s="34" t="n"/>
      <c r="J93" s="18" t="n"/>
      <c r="K93" s="14" t="n"/>
      <c r="L93" s="31">
        <f>IF($A93="","",IFERROR(SUMIF(Parcelas!$A$5:$A$204,$A93,Parcelas!$E$5:$E$204),0))</f>
        <v/>
      </c>
      <c r="M93" s="31">
        <f>IF($A93="","",IFERROR(IF(NOT(ISNUMBER($F93)),"",MAX(0,$F93-$L93)),""))</f>
        <v/>
      </c>
      <c r="N93" s="35">
        <f>IF($A93="","",IFERROR(IF(OR(NOT(ISNUMBER($L93)),NOT(ISNUMBER($F93))),"",$L93/$F93),""))</f>
        <v/>
      </c>
      <c r="O93" s="7">
        <f>IFERROR(IF($A93="","",IF(COUNTIF($A$5:$A$104,$A93)&gt;1,"Conferir ID duplicado",IF(OR($F93="",$H93="",NOT(ISNUMBER($F93)),NOT(ISNUMBER($J93)),$J93&gt;Premissas!$B$5),"Conferir cadastro",IF($H93="Quitado",IF($M93=0,"Quitação informada","Conferir quitação"),IF(COUNTIF(Parcelas!$A$5:$A$204,$A93)=0,"Conferir parcelas",IF(COUNTIFS(Parcelas!$A$5:$A$204,$A93,Parcelas!$G$5:$G$204,"Em atraso")&gt;0,"Há parcela em atraso",IF($M93=0,"Conferir saldo","Em acompanhamento"))))))),"Conferir cadastro")</f>
        <v/>
      </c>
    </row>
    <row r="94">
      <c r="A94" s="14" t="n"/>
      <c r="B94" s="14" t="n"/>
      <c r="C94" s="15" t="n"/>
      <c r="D94" s="14" t="n"/>
      <c r="E94" s="33" t="n"/>
      <c r="F94" s="33" t="n"/>
      <c r="G94" s="14" t="n"/>
      <c r="H94" s="15" t="n"/>
      <c r="I94" s="34" t="n"/>
      <c r="J94" s="18" t="n"/>
      <c r="K94" s="14" t="n"/>
      <c r="L94" s="32">
        <f>IF($A94="","",IFERROR(SUMIF(Parcelas!$A$5:$A$204,$A94,Parcelas!$E$5:$E$204),0))</f>
        <v/>
      </c>
      <c r="M94" s="32">
        <f>IF($A94="","",IFERROR(IF(NOT(ISNUMBER($F94)),"",MAX(0,$F94-$L94)),""))</f>
        <v/>
      </c>
      <c r="N94" s="36">
        <f>IF($A94="","",IFERROR(IF(OR(NOT(ISNUMBER($L94)),NOT(ISNUMBER($F94))),"",$L94/$F94),""))</f>
        <v/>
      </c>
      <c r="O94" s="10">
        <f>IFERROR(IF($A94="","",IF(COUNTIF($A$5:$A$104,$A94)&gt;1,"Conferir ID duplicado",IF(OR($F94="",$H94="",NOT(ISNUMBER($F94)),NOT(ISNUMBER($J94)),$J94&gt;Premissas!$B$5),"Conferir cadastro",IF($H94="Quitado",IF($M94=0,"Quitação informada","Conferir quitação"),IF(COUNTIF(Parcelas!$A$5:$A$204,$A94)=0,"Conferir parcelas",IF(COUNTIFS(Parcelas!$A$5:$A$204,$A94,Parcelas!$G$5:$G$204,"Em atraso")&gt;0,"Há parcela em atraso",IF($M94=0,"Conferir saldo","Em acompanhamento"))))))),"Conferir cadastro")</f>
        <v/>
      </c>
    </row>
    <row r="95">
      <c r="A95" s="14" t="n"/>
      <c r="B95" s="14" t="n"/>
      <c r="C95" s="15" t="n"/>
      <c r="D95" s="14" t="n"/>
      <c r="E95" s="33" t="n"/>
      <c r="F95" s="33" t="n"/>
      <c r="G95" s="14" t="n"/>
      <c r="H95" s="15" t="n"/>
      <c r="I95" s="34" t="n"/>
      <c r="J95" s="18" t="n"/>
      <c r="K95" s="14" t="n"/>
      <c r="L95" s="31">
        <f>IF($A95="","",IFERROR(SUMIF(Parcelas!$A$5:$A$204,$A95,Parcelas!$E$5:$E$204),0))</f>
        <v/>
      </c>
      <c r="M95" s="31">
        <f>IF($A95="","",IFERROR(IF(NOT(ISNUMBER($F95)),"",MAX(0,$F95-$L95)),""))</f>
        <v/>
      </c>
      <c r="N95" s="35">
        <f>IF($A95="","",IFERROR(IF(OR(NOT(ISNUMBER($L95)),NOT(ISNUMBER($F95))),"",$L95/$F95),""))</f>
        <v/>
      </c>
      <c r="O95" s="7">
        <f>IFERROR(IF($A95="","",IF(COUNTIF($A$5:$A$104,$A95)&gt;1,"Conferir ID duplicado",IF(OR($F95="",$H95="",NOT(ISNUMBER($F95)),NOT(ISNUMBER($J95)),$J95&gt;Premissas!$B$5),"Conferir cadastro",IF($H95="Quitado",IF($M95=0,"Quitação informada","Conferir quitação"),IF(COUNTIF(Parcelas!$A$5:$A$204,$A95)=0,"Conferir parcelas",IF(COUNTIFS(Parcelas!$A$5:$A$204,$A95,Parcelas!$G$5:$G$204,"Em atraso")&gt;0,"Há parcela em atraso",IF($M95=0,"Conferir saldo","Em acompanhamento"))))))),"Conferir cadastro")</f>
        <v/>
      </c>
    </row>
    <row r="96">
      <c r="A96" s="14" t="n"/>
      <c r="B96" s="14" t="n"/>
      <c r="C96" s="15" t="n"/>
      <c r="D96" s="14" t="n"/>
      <c r="E96" s="33" t="n"/>
      <c r="F96" s="33" t="n"/>
      <c r="G96" s="14" t="n"/>
      <c r="H96" s="15" t="n"/>
      <c r="I96" s="34" t="n"/>
      <c r="J96" s="18" t="n"/>
      <c r="K96" s="14" t="n"/>
      <c r="L96" s="32">
        <f>IF($A96="","",IFERROR(SUMIF(Parcelas!$A$5:$A$204,$A96,Parcelas!$E$5:$E$204),0))</f>
        <v/>
      </c>
      <c r="M96" s="32">
        <f>IF($A96="","",IFERROR(IF(NOT(ISNUMBER($F96)),"",MAX(0,$F96-$L96)),""))</f>
        <v/>
      </c>
      <c r="N96" s="36">
        <f>IF($A96="","",IFERROR(IF(OR(NOT(ISNUMBER($L96)),NOT(ISNUMBER($F96))),"",$L96/$F96),""))</f>
        <v/>
      </c>
      <c r="O96" s="10">
        <f>IFERROR(IF($A96="","",IF(COUNTIF($A$5:$A$104,$A96)&gt;1,"Conferir ID duplicado",IF(OR($F96="",$H96="",NOT(ISNUMBER($F96)),NOT(ISNUMBER($J96)),$J96&gt;Premissas!$B$5),"Conferir cadastro",IF($H96="Quitado",IF($M96=0,"Quitação informada","Conferir quitação"),IF(COUNTIF(Parcelas!$A$5:$A$204,$A96)=0,"Conferir parcelas",IF(COUNTIFS(Parcelas!$A$5:$A$204,$A96,Parcelas!$G$5:$G$204,"Em atraso")&gt;0,"Há parcela em atraso",IF($M96=0,"Conferir saldo","Em acompanhamento"))))))),"Conferir cadastro")</f>
        <v/>
      </c>
    </row>
    <row r="97">
      <c r="A97" s="14" t="n"/>
      <c r="B97" s="14" t="n"/>
      <c r="C97" s="15" t="n"/>
      <c r="D97" s="14" t="n"/>
      <c r="E97" s="33" t="n"/>
      <c r="F97" s="33" t="n"/>
      <c r="G97" s="14" t="n"/>
      <c r="H97" s="15" t="n"/>
      <c r="I97" s="34" t="n"/>
      <c r="J97" s="18" t="n"/>
      <c r="K97" s="14" t="n"/>
      <c r="L97" s="31">
        <f>IF($A97="","",IFERROR(SUMIF(Parcelas!$A$5:$A$204,$A97,Parcelas!$E$5:$E$204),0))</f>
        <v/>
      </c>
      <c r="M97" s="31">
        <f>IF($A97="","",IFERROR(IF(NOT(ISNUMBER($F97)),"",MAX(0,$F97-$L97)),""))</f>
        <v/>
      </c>
      <c r="N97" s="35">
        <f>IF($A97="","",IFERROR(IF(OR(NOT(ISNUMBER($L97)),NOT(ISNUMBER($F97))),"",$L97/$F97),""))</f>
        <v/>
      </c>
      <c r="O97" s="7">
        <f>IFERROR(IF($A97="","",IF(COUNTIF($A$5:$A$104,$A97)&gt;1,"Conferir ID duplicado",IF(OR($F97="",$H97="",NOT(ISNUMBER($F97)),NOT(ISNUMBER($J97)),$J97&gt;Premissas!$B$5),"Conferir cadastro",IF($H97="Quitado",IF($M97=0,"Quitação informada","Conferir quitação"),IF(COUNTIF(Parcelas!$A$5:$A$204,$A97)=0,"Conferir parcelas",IF(COUNTIFS(Parcelas!$A$5:$A$204,$A97,Parcelas!$G$5:$G$204,"Em atraso")&gt;0,"Há parcela em atraso",IF($M97=0,"Conferir saldo","Em acompanhamento"))))))),"Conferir cadastro")</f>
        <v/>
      </c>
    </row>
    <row r="98">
      <c r="A98" s="14" t="n"/>
      <c r="B98" s="14" t="n"/>
      <c r="C98" s="15" t="n"/>
      <c r="D98" s="14" t="n"/>
      <c r="E98" s="33" t="n"/>
      <c r="F98" s="33" t="n"/>
      <c r="G98" s="14" t="n"/>
      <c r="H98" s="15" t="n"/>
      <c r="I98" s="34" t="n"/>
      <c r="J98" s="18" t="n"/>
      <c r="K98" s="14" t="n"/>
      <c r="L98" s="32">
        <f>IF($A98="","",IFERROR(SUMIF(Parcelas!$A$5:$A$204,$A98,Parcelas!$E$5:$E$204),0))</f>
        <v/>
      </c>
      <c r="M98" s="32">
        <f>IF($A98="","",IFERROR(IF(NOT(ISNUMBER($F98)),"",MAX(0,$F98-$L98)),""))</f>
        <v/>
      </c>
      <c r="N98" s="36">
        <f>IF($A98="","",IFERROR(IF(OR(NOT(ISNUMBER($L98)),NOT(ISNUMBER($F98))),"",$L98/$F98),""))</f>
        <v/>
      </c>
      <c r="O98" s="10">
        <f>IFERROR(IF($A98="","",IF(COUNTIF($A$5:$A$104,$A98)&gt;1,"Conferir ID duplicado",IF(OR($F98="",$H98="",NOT(ISNUMBER($F98)),NOT(ISNUMBER($J98)),$J98&gt;Premissas!$B$5),"Conferir cadastro",IF($H98="Quitado",IF($M98=0,"Quitação informada","Conferir quitação"),IF(COUNTIF(Parcelas!$A$5:$A$204,$A98)=0,"Conferir parcelas",IF(COUNTIFS(Parcelas!$A$5:$A$204,$A98,Parcelas!$G$5:$G$204,"Em atraso")&gt;0,"Há parcela em atraso",IF($M98=0,"Conferir saldo","Em acompanhamento"))))))),"Conferir cadastro")</f>
        <v/>
      </c>
    </row>
    <row r="99">
      <c r="A99" s="14" t="n"/>
      <c r="B99" s="14" t="n"/>
      <c r="C99" s="15" t="n"/>
      <c r="D99" s="14" t="n"/>
      <c r="E99" s="33" t="n"/>
      <c r="F99" s="33" t="n"/>
      <c r="G99" s="14" t="n"/>
      <c r="H99" s="15" t="n"/>
      <c r="I99" s="34" t="n"/>
      <c r="J99" s="18" t="n"/>
      <c r="K99" s="14" t="n"/>
      <c r="L99" s="31">
        <f>IF($A99="","",IFERROR(SUMIF(Parcelas!$A$5:$A$204,$A99,Parcelas!$E$5:$E$204),0))</f>
        <v/>
      </c>
      <c r="M99" s="31">
        <f>IF($A99="","",IFERROR(IF(NOT(ISNUMBER($F99)),"",MAX(0,$F99-$L99)),""))</f>
        <v/>
      </c>
      <c r="N99" s="35">
        <f>IF($A99="","",IFERROR(IF(OR(NOT(ISNUMBER($L99)),NOT(ISNUMBER($F99))),"",$L99/$F99),""))</f>
        <v/>
      </c>
      <c r="O99" s="7">
        <f>IFERROR(IF($A99="","",IF(COUNTIF($A$5:$A$104,$A99)&gt;1,"Conferir ID duplicado",IF(OR($F99="",$H99="",NOT(ISNUMBER($F99)),NOT(ISNUMBER($J99)),$J99&gt;Premissas!$B$5),"Conferir cadastro",IF($H99="Quitado",IF($M99=0,"Quitação informada","Conferir quitação"),IF(COUNTIF(Parcelas!$A$5:$A$204,$A99)=0,"Conferir parcelas",IF(COUNTIFS(Parcelas!$A$5:$A$204,$A99,Parcelas!$G$5:$G$204,"Em atraso")&gt;0,"Há parcela em atraso",IF($M99=0,"Conferir saldo","Em acompanhamento"))))))),"Conferir cadastro")</f>
        <v/>
      </c>
    </row>
    <row r="100">
      <c r="A100" s="14" t="n"/>
      <c r="B100" s="14" t="n"/>
      <c r="C100" s="15" t="n"/>
      <c r="D100" s="14" t="n"/>
      <c r="E100" s="33" t="n"/>
      <c r="F100" s="33" t="n"/>
      <c r="G100" s="14" t="n"/>
      <c r="H100" s="15" t="n"/>
      <c r="I100" s="34" t="n"/>
      <c r="J100" s="18" t="n"/>
      <c r="K100" s="14" t="n"/>
      <c r="L100" s="32">
        <f>IF($A100="","",IFERROR(SUMIF(Parcelas!$A$5:$A$204,$A100,Parcelas!$E$5:$E$204),0))</f>
        <v/>
      </c>
      <c r="M100" s="32">
        <f>IF($A100="","",IFERROR(IF(NOT(ISNUMBER($F100)),"",MAX(0,$F100-$L100)),""))</f>
        <v/>
      </c>
      <c r="N100" s="36">
        <f>IF($A100="","",IFERROR(IF(OR(NOT(ISNUMBER($L100)),NOT(ISNUMBER($F100))),"",$L100/$F100),""))</f>
        <v/>
      </c>
      <c r="O100" s="10">
        <f>IFERROR(IF($A100="","",IF(COUNTIF($A$5:$A$104,$A100)&gt;1,"Conferir ID duplicado",IF(OR($F100="",$H100="",NOT(ISNUMBER($F100)),NOT(ISNUMBER($J100)),$J100&gt;Premissas!$B$5),"Conferir cadastro",IF($H100="Quitado",IF($M100=0,"Quitação informada","Conferir quitação"),IF(COUNTIF(Parcelas!$A$5:$A$204,$A100)=0,"Conferir parcelas",IF(COUNTIFS(Parcelas!$A$5:$A$204,$A100,Parcelas!$G$5:$G$204,"Em atraso")&gt;0,"Há parcela em atraso",IF($M100=0,"Conferir saldo","Em acompanhamento"))))))),"Conferir cadastro")</f>
        <v/>
      </c>
    </row>
    <row r="101">
      <c r="A101" s="14" t="n"/>
      <c r="B101" s="14" t="n"/>
      <c r="C101" s="15" t="n"/>
      <c r="D101" s="14" t="n"/>
      <c r="E101" s="33" t="n"/>
      <c r="F101" s="33" t="n"/>
      <c r="G101" s="14" t="n"/>
      <c r="H101" s="15" t="n"/>
      <c r="I101" s="34" t="n"/>
      <c r="J101" s="18" t="n"/>
      <c r="K101" s="14" t="n"/>
      <c r="L101" s="31">
        <f>IF($A101="","",IFERROR(SUMIF(Parcelas!$A$5:$A$204,$A101,Parcelas!$E$5:$E$204),0))</f>
        <v/>
      </c>
      <c r="M101" s="31">
        <f>IF($A101="","",IFERROR(IF(NOT(ISNUMBER($F101)),"",MAX(0,$F101-$L101)),""))</f>
        <v/>
      </c>
      <c r="N101" s="35">
        <f>IF($A101="","",IFERROR(IF(OR(NOT(ISNUMBER($L101)),NOT(ISNUMBER($F101))),"",$L101/$F101),""))</f>
        <v/>
      </c>
      <c r="O101" s="7">
        <f>IFERROR(IF($A101="","",IF(COUNTIF($A$5:$A$104,$A101)&gt;1,"Conferir ID duplicado",IF(OR($F101="",$H101="",NOT(ISNUMBER($F101)),NOT(ISNUMBER($J101)),$J101&gt;Premissas!$B$5),"Conferir cadastro",IF($H101="Quitado",IF($M101=0,"Quitação informada","Conferir quitação"),IF(COUNTIF(Parcelas!$A$5:$A$204,$A101)=0,"Conferir parcelas",IF(COUNTIFS(Parcelas!$A$5:$A$204,$A101,Parcelas!$G$5:$G$204,"Em atraso")&gt;0,"Há parcela em atraso",IF($M101=0,"Conferir saldo","Em acompanhamento"))))))),"Conferir cadastro")</f>
        <v/>
      </c>
    </row>
    <row r="102">
      <c r="A102" s="14" t="n"/>
      <c r="B102" s="14" t="n"/>
      <c r="C102" s="15" t="n"/>
      <c r="D102" s="14" t="n"/>
      <c r="E102" s="33" t="n"/>
      <c r="F102" s="33" t="n"/>
      <c r="G102" s="14" t="n"/>
      <c r="H102" s="15" t="n"/>
      <c r="I102" s="34" t="n"/>
      <c r="J102" s="18" t="n"/>
      <c r="K102" s="14" t="n"/>
      <c r="L102" s="32">
        <f>IF($A102="","",IFERROR(SUMIF(Parcelas!$A$5:$A$204,$A102,Parcelas!$E$5:$E$204),0))</f>
        <v/>
      </c>
      <c r="M102" s="32">
        <f>IF($A102="","",IFERROR(IF(NOT(ISNUMBER($F102)),"",MAX(0,$F102-$L102)),""))</f>
        <v/>
      </c>
      <c r="N102" s="36">
        <f>IF($A102="","",IFERROR(IF(OR(NOT(ISNUMBER($L102)),NOT(ISNUMBER($F102))),"",$L102/$F102),""))</f>
        <v/>
      </c>
      <c r="O102" s="10">
        <f>IFERROR(IF($A102="","",IF(COUNTIF($A$5:$A$104,$A102)&gt;1,"Conferir ID duplicado",IF(OR($F102="",$H102="",NOT(ISNUMBER($F102)),NOT(ISNUMBER($J102)),$J102&gt;Premissas!$B$5),"Conferir cadastro",IF($H102="Quitado",IF($M102=0,"Quitação informada","Conferir quitação"),IF(COUNTIF(Parcelas!$A$5:$A$204,$A102)=0,"Conferir parcelas",IF(COUNTIFS(Parcelas!$A$5:$A$204,$A102,Parcelas!$G$5:$G$204,"Em atraso")&gt;0,"Há parcela em atraso",IF($M102=0,"Conferir saldo","Em acompanhamento"))))))),"Conferir cadastro")</f>
        <v/>
      </c>
    </row>
    <row r="103">
      <c r="A103" s="14" t="n"/>
      <c r="B103" s="14" t="n"/>
      <c r="C103" s="15" t="n"/>
      <c r="D103" s="14" t="n"/>
      <c r="E103" s="33" t="n"/>
      <c r="F103" s="33" t="n"/>
      <c r="G103" s="14" t="n"/>
      <c r="H103" s="15" t="n"/>
      <c r="I103" s="34" t="n"/>
      <c r="J103" s="18" t="n"/>
      <c r="K103" s="14" t="n"/>
      <c r="L103" s="31">
        <f>IF($A103="","",IFERROR(SUMIF(Parcelas!$A$5:$A$204,$A103,Parcelas!$E$5:$E$204),0))</f>
        <v/>
      </c>
      <c r="M103" s="31">
        <f>IF($A103="","",IFERROR(IF(NOT(ISNUMBER($F103)),"",MAX(0,$F103-$L103)),""))</f>
        <v/>
      </c>
      <c r="N103" s="35">
        <f>IF($A103="","",IFERROR(IF(OR(NOT(ISNUMBER($L103)),NOT(ISNUMBER($F103))),"",$L103/$F103),""))</f>
        <v/>
      </c>
      <c r="O103" s="7">
        <f>IFERROR(IF($A103="","",IF(COUNTIF($A$5:$A$104,$A103)&gt;1,"Conferir ID duplicado",IF(OR($F103="",$H103="",NOT(ISNUMBER($F103)),NOT(ISNUMBER($J103)),$J103&gt;Premissas!$B$5),"Conferir cadastro",IF($H103="Quitado",IF($M103=0,"Quitação informada","Conferir quitação"),IF(COUNTIF(Parcelas!$A$5:$A$204,$A103)=0,"Conferir parcelas",IF(COUNTIFS(Parcelas!$A$5:$A$204,$A103,Parcelas!$G$5:$G$204,"Em atraso")&gt;0,"Há parcela em atraso",IF($M103=0,"Conferir saldo","Em acompanhamento"))))))),"Conferir cadastro")</f>
        <v/>
      </c>
    </row>
    <row r="104">
      <c r="A104" s="14" t="n"/>
      <c r="B104" s="14" t="n"/>
      <c r="C104" s="15" t="n"/>
      <c r="D104" s="14" t="n"/>
      <c r="E104" s="33" t="n"/>
      <c r="F104" s="33" t="n"/>
      <c r="G104" s="14" t="n"/>
      <c r="H104" s="15" t="n"/>
      <c r="I104" s="34" t="n"/>
      <c r="J104" s="18" t="n"/>
      <c r="K104" s="14" t="n"/>
      <c r="L104" s="32">
        <f>IF($A104="","",IFERROR(SUMIF(Parcelas!$A$5:$A$204,$A104,Parcelas!$E$5:$E$204),0))</f>
        <v/>
      </c>
      <c r="M104" s="32">
        <f>IF($A104="","",IFERROR(IF(NOT(ISNUMBER($F104)),"",MAX(0,$F104-$L104)),""))</f>
        <v/>
      </c>
      <c r="N104" s="36">
        <f>IF($A104="","",IFERROR(IF(OR(NOT(ISNUMBER($L104)),NOT(ISNUMBER($F104))),"",$L104/$F104),""))</f>
        <v/>
      </c>
      <c r="O104" s="10">
        <f>IFERROR(IF($A104="","",IF(COUNTIF($A$5:$A$104,$A104)&gt;1,"Conferir ID duplicado",IF(OR($F104="",$H104="",NOT(ISNUMBER($F104)),NOT(ISNUMBER($J104)),$J104&gt;Premissas!$B$5),"Conferir cadastro",IF($H104="Quitado",IF($M104=0,"Quitação informada","Conferir quitação"),IF(COUNTIF(Parcelas!$A$5:$A$204,$A104)=0,"Conferir parcelas",IF(COUNTIFS(Parcelas!$A$5:$A$204,$A104,Parcelas!$G$5:$G$204,"Em atraso")&gt;0,"Há parcela em atraso",IF($M104=0,"Conferir saldo","Em acompanhamento"))))))),"Conferir cadastro")</f>
        <v/>
      </c>
    </row>
  </sheetData>
  <mergeCells count="1">
    <mergeCell ref="A1:O1"/>
  </mergeCells>
  <conditionalFormatting sqref="O5:O104">
    <cfRule type="expression" priority="1" dxfId="1">
      <formula>=$O5="Há parcela em atraso"</formula>
    </cfRule>
    <cfRule type="expression" priority="2" dxfId="0">
      <formula>=COUNTIF($O5,"*Conferir*")&gt;0</formula>
    </cfRule>
    <cfRule type="expression" priority="3" dxfId="2">
      <formula>=$O5="Quitação informada"</formula>
    </cfRule>
  </conditionalFormatting>
  <conditionalFormatting sqref="H5:H104">
    <cfRule type="expression" priority="4" dxfId="2">
      <formula>=$H5="Quitado"</formula>
    </cfRule>
  </conditionalFormatting>
  <dataValidations count="5">
    <dataValidation sqref="A5:A104" showDropDown="0" showInputMessage="1" showErrorMessage="1" allowBlank="0" errorTitle="ID do acordo" error="Informe um identificador com até 30 caracteres." promptTitle="ID do acordo" prompt="Informe um identificador com até 30 caracteres." type="textLength" errorStyle="stop" operator="between">
      <formula1>1</formula1>
      <formula2>30</formula2>
    </dataValidation>
    <dataValidation sqref="E5:F104" showDropDown="0" showInputMessage="1" showErrorMessage="1" allowBlank="0" errorTitle="Valor do acordo" error="Informe um valor numérico maior que zero." promptTitle="Valor do acordo" prompt="Informe um valor numérico maior que zero." type="decimal" errorStyle="stop" operator="between">
      <formula1>0.01</formula1>
      <formula2>999999999.99</formula2>
    </dataValidation>
    <dataValidation sqref="H5:H104" showDropDown="0" showInputMessage="1" showErrorMessage="1" allowBlank="0" errorTitle="Situação do acordo" error="Selecione uma situação da lista." promptTitle="Situação do acordo" prompt="Selecione uma situação da lista." type="list" errorStyle="stop">
      <formula1>INDIRECT("Premissas!$A$11:$A$15")</formula1>
    </dataValidation>
    <dataValidation sqref="I5:I104" showDropDown="0" showInputMessage="1" showErrorMessage="1" allowBlank="0" errorTitle="Vencimento inicial" error="Informe uma data dentro dos limites das premissas." promptTitle="Vencimento inicial" prompt="Informe uma data dentro dos limites das premissas." type="date" errorStyle="stop" operator="between">
      <formula1>INDIRECT("Premissas!$B$6")</formula1>
      <formula2>INDIRECT("Premissas!$B$7")</formula2>
    </dataValidation>
    <dataValidation sqref="J5:J104" showDropDown="0" showInputMessage="1" showErrorMessage="1" allowBlank="0" errorTitle="Quantidade de parcelas" error="Informe um número inteiro dentro do limite definido." promptTitle="Quantidade de parcelas" prompt="Informe um número inteiro dentro do limite definido." type="whole" errorStyle="stop" operator="between">
      <formula1>1</formula1>
      <formula2>INDIRECT("Premissas!$B$5")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65A3A"/>
    <outlinePr summaryBelow="1" summaryRight="1"/>
    <pageSetUpPr/>
  </sheetPr>
  <dimension ref="A1:J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7" customWidth="1" min="4" max="4"/>
    <col width="17" customWidth="1" min="5" max="5"/>
    <col width="19" customWidth="1" min="6" max="6"/>
    <col width="20" customWidth="1" min="7" max="7"/>
    <col width="48" customWidth="1" min="8" max="8"/>
    <col width="16" customWidth="1" min="9" max="9"/>
    <col width="18" customWidth="1" min="10" max="10"/>
  </cols>
  <sheetData>
    <row r="1" ht="28" customHeight="1">
      <c r="A1" s="1" t="inlineStr">
        <is>
          <t>Parcelas e pagamentos dos acordos</t>
        </is>
      </c>
    </row>
    <row r="2">
      <c r="A2" s="13" t="inlineStr">
        <is>
          <t>Informe parcelas e pagamentos nas células amarelas; situação, atraso e saldo são calculados.</t>
        </is>
      </c>
    </row>
    <row r="3"/>
    <row r="4" ht="32" customHeight="1">
      <c r="A4" s="2" t="inlineStr">
        <is>
          <t>ID do acordo</t>
        </is>
      </c>
      <c r="B4" s="2" t="inlineStr">
        <is>
          <t>Nº da parcela</t>
        </is>
      </c>
      <c r="C4" s="2" t="inlineStr">
        <is>
          <t>Vencimento</t>
        </is>
      </c>
      <c r="D4" s="2" t="inlineStr">
        <is>
          <t>Valor previsto</t>
        </is>
      </c>
      <c r="E4" s="2" t="inlineStr">
        <is>
          <t>Valor pago</t>
        </is>
      </c>
      <c r="F4" s="2" t="inlineStr">
        <is>
          <t>Data do pagamento</t>
        </is>
      </c>
      <c r="G4" s="2" t="inlineStr">
        <is>
          <t>Situação calculada</t>
        </is>
      </c>
      <c r="H4" s="2" t="inlineStr">
        <is>
          <t>Observações</t>
        </is>
      </c>
      <c r="I4" s="2" t="inlineStr">
        <is>
          <t>Dias em atraso</t>
        </is>
      </c>
      <c r="J4" s="2" t="inlineStr">
        <is>
          <t>Saldo da parcela</t>
        </is>
      </c>
    </row>
    <row r="5">
      <c r="A5" s="14" t="inlineStr">
        <is>
          <t>AC-FIC-001</t>
        </is>
      </c>
      <c r="B5" s="18" t="n">
        <v>1</v>
      </c>
      <c r="C5" s="34" t="n">
        <v>46223</v>
      </c>
      <c r="D5" s="33" t="n">
        <v>550</v>
      </c>
      <c r="E5" s="33" t="n">
        <v>550</v>
      </c>
      <c r="F5" s="34" t="n">
        <v>46225</v>
      </c>
      <c r="G5" s="21">
        <f>IFERROR(IF($A5="","",IF(OR(NOT(ISNUMBER($C5)),NOT(ISNUMBER($D5)),AND($E5&lt;&gt;"",NOT(ISNUMBER($E5))),AND($F5&lt;&gt;"",NOT(ISNUMBER($F5))),AND($E5&lt;&gt;"",$F5=""),AND($E5="",$F5&lt;&gt;"")),"Conferir",IF(AND($E5&lt;&gt;"",$E5&gt;=$D5),"Paga",IF(AND($E5&lt;&gt;"",$E5&gt;0,$E5&lt;$D5),"Parcial",IF($C5&lt;TODAY(),"Em atraso",IF($C5&lt;=TODAY()+Premissas!$B$4,"Vence em breve","A vencer")))))),"Conferir")</f>
        <v/>
      </c>
      <c r="H5" s="14" t="inlineStr">
        <is>
          <t>Exemplo fictício: pagamento integral informado.</t>
        </is>
      </c>
      <c r="I5" s="37">
        <f>IF($A5="","",IFERROR(IF(OR(NOT(ISNUMBER($C5)),$G5="Paga"),"",MAX(0,TODAY()-$C5)),""))</f>
        <v/>
      </c>
      <c r="J5" s="31">
        <f>IF($A5="","",IFERROR(IF(NOT(ISNUMBER($D5)),"",MAX(0,$D5-IF(ISNUMBER($E5),$E5,0))),""))</f>
        <v/>
      </c>
    </row>
    <row r="6">
      <c r="A6" s="14" t="inlineStr">
        <is>
          <t>AC-FIC-001</t>
        </is>
      </c>
      <c r="B6" s="18" t="n">
        <v>2</v>
      </c>
      <c r="C6" s="34" t="n">
        <v>46263</v>
      </c>
      <c r="D6" s="33" t="n">
        <v>550</v>
      </c>
      <c r="E6" s="33" t="n"/>
      <c r="F6" s="34" t="n"/>
      <c r="G6" s="23">
        <f>IFERROR(IF($A6="","",IF(OR(NOT(ISNUMBER($C6)),NOT(ISNUMBER($D6)),AND($E6&lt;&gt;"",NOT(ISNUMBER($E6))),AND($F6&lt;&gt;"",NOT(ISNUMBER($F6))),AND($E6&lt;&gt;"",$F6=""),AND($E6="",$F6&lt;&gt;"")),"Conferir",IF(AND($E6&lt;&gt;"",$E6&gt;=$D6),"Paga",IF(AND($E6&lt;&gt;"",$E6&gt;0,$E6&lt;$D6),"Parcial",IF($C6&lt;TODAY(),"Em atraso",IF($C6&lt;=TODAY()+Premissas!$B$4,"Vence em breve","A vencer")))))),"Conferir")</f>
        <v/>
      </c>
      <c r="H6" s="14" t="inlineStr">
        <is>
          <t>Exemplo fictício: parcela vencida sem pagamento informado.</t>
        </is>
      </c>
      <c r="I6" s="38">
        <f>IF($A6="","",IFERROR(IF(OR(NOT(ISNUMBER($C6)),$G6="Paga"),"",MAX(0,TODAY()-$C6)),""))</f>
        <v/>
      </c>
      <c r="J6" s="32">
        <f>IF($A6="","",IFERROR(IF(NOT(ISNUMBER($D6)),"",MAX(0,$D6-IF(ISNUMBER($E6),$E6,0))),""))</f>
        <v/>
      </c>
    </row>
    <row r="7">
      <c r="A7" s="14" t="inlineStr">
        <is>
          <t>AC-FIC-002</t>
        </is>
      </c>
      <c r="B7" s="18" t="n">
        <v>1</v>
      </c>
      <c r="C7" s="34" t="n">
        <v>46268</v>
      </c>
      <c r="D7" s="33" t="n">
        <v>600</v>
      </c>
      <c r="E7" s="33" t="n">
        <v>300</v>
      </c>
      <c r="F7" s="34" t="n">
        <v>46269</v>
      </c>
      <c r="G7" s="21">
        <f>IFERROR(IF($A7="","",IF(OR(NOT(ISNUMBER($C7)),NOT(ISNUMBER($D7)),AND($E7&lt;&gt;"",NOT(ISNUMBER($E7))),AND($F7&lt;&gt;"",NOT(ISNUMBER($F7))),AND($E7&lt;&gt;"",$F7=""),AND($E7="",$F7&lt;&gt;"")),"Conferir",IF(AND($E7&lt;&gt;"",$E7&gt;=$D7),"Paga",IF(AND($E7&lt;&gt;"",$E7&gt;0,$E7&lt;$D7),"Parcial",IF($C7&lt;TODAY(),"Em atraso",IF($C7&lt;=TODAY()+Premissas!$B$4,"Vence em breve","A vencer")))))),"Conferir")</f>
        <v/>
      </c>
      <c r="H7" s="14" t="inlineStr">
        <is>
          <t>Exemplo fictício: pagamento parcial.</t>
        </is>
      </c>
      <c r="I7" s="37">
        <f>IF($A7="","",IFERROR(IF(OR(NOT(ISNUMBER($C7)),$G7="Paga"),"",MAX(0,TODAY()-$C7)),""))</f>
        <v/>
      </c>
      <c r="J7" s="31">
        <f>IF($A7="","",IFERROR(IF(NOT(ISNUMBER($D7)),"",MAX(0,$D7-IF(ISNUMBER($E7),$E7,0))),""))</f>
        <v/>
      </c>
    </row>
    <row r="8">
      <c r="A8" s="14" t="inlineStr">
        <is>
          <t>AC-FIC-002</t>
        </is>
      </c>
      <c r="B8" s="18" t="n">
        <v>2</v>
      </c>
      <c r="C8" s="34" t="n">
        <v>46301</v>
      </c>
      <c r="D8" s="33" t="n">
        <v>600</v>
      </c>
      <c r="E8" s="33" t="n"/>
      <c r="F8" s="34" t="n"/>
      <c r="G8" s="23">
        <f>IFERROR(IF($A8="","",IF(OR(NOT(ISNUMBER($C8)),NOT(ISNUMBER($D8)),AND($E8&lt;&gt;"",NOT(ISNUMBER($E8))),AND($F8&lt;&gt;"",NOT(ISNUMBER($F8))),AND($E8&lt;&gt;"",$F8=""),AND($E8="",$F8&lt;&gt;"")),"Conferir",IF(AND($E8&lt;&gt;"",$E8&gt;=$D8),"Paga",IF(AND($E8&lt;&gt;"",$E8&gt;0,$E8&lt;$D8),"Parcial",IF($C8&lt;TODAY(),"Em atraso",IF($C8&lt;=TODAY()+Premissas!$B$4,"Vence em breve","A vencer")))))),"Conferir")</f>
        <v/>
      </c>
      <c r="H8" s="14" t="inlineStr">
        <is>
          <t>Exemplo fictício: parcela futura.</t>
        </is>
      </c>
      <c r="I8" s="38">
        <f>IF($A8="","",IFERROR(IF(OR(NOT(ISNUMBER($C8)),$G8="Paga"),"",MAX(0,TODAY()-$C8)),""))</f>
        <v/>
      </c>
      <c r="J8" s="32">
        <f>IF($A8="","",IFERROR(IF(NOT(ISNUMBER($D8)),"",MAX(0,$D8-IF(ISNUMBER($E8),$E8,0))),""))</f>
        <v/>
      </c>
    </row>
    <row r="9">
      <c r="A9" s="14" t="inlineStr">
        <is>
          <t>AC-FIC-003</t>
        </is>
      </c>
      <c r="B9" s="18" t="n">
        <v>1</v>
      </c>
      <c r="C9" s="34" t="n">
        <v>46303</v>
      </c>
      <c r="D9" s="33" t="n">
        <v>600</v>
      </c>
      <c r="E9" s="33" t="n"/>
      <c r="F9" s="34" t="n"/>
      <c r="G9" s="21">
        <f>IFERROR(IF($A9="","",IF(OR(NOT(ISNUMBER($C9)),NOT(ISNUMBER($D9)),AND($E9&lt;&gt;"",NOT(ISNUMBER($E9))),AND($F9&lt;&gt;"",NOT(ISNUMBER($F9))),AND($E9&lt;&gt;"",$F9=""),AND($E9="",$F9&lt;&gt;"")),"Conferir",IF(AND($E9&lt;&gt;"",$E9&gt;=$D9),"Paga",IF(AND($E9&lt;&gt;"",$E9&gt;0,$E9&lt;$D9),"Parcial",IF($C9&lt;TODAY(),"Em atraso",IF($C9&lt;=TODAY()+Premissas!$B$4,"Vence em breve","A vencer")))))),"Conferir")</f>
        <v/>
      </c>
      <c r="H9" s="14" t="inlineStr">
        <is>
          <t>Exemplo fictício: proposta em negociação.</t>
        </is>
      </c>
      <c r="I9" s="37">
        <f>IF($A9="","",IFERROR(IF(OR(NOT(ISNUMBER($C9)),$G9="Paga"),"",MAX(0,TODAY()-$C9)),""))</f>
        <v/>
      </c>
      <c r="J9" s="31">
        <f>IF($A9="","",IFERROR(IF(NOT(ISNUMBER($D9)),"",MAX(0,$D9-IF(ISNUMBER($E9),$E9,0))),""))</f>
        <v/>
      </c>
    </row>
    <row r="10">
      <c r="A10" s="14" t="inlineStr">
        <is>
          <t>AC-FIC-004</t>
        </is>
      </c>
      <c r="B10" s="18" t="n">
        <v>1</v>
      </c>
      <c r="C10" s="34" t="n">
        <v>46163</v>
      </c>
      <c r="D10" s="33" t="n">
        <v>950</v>
      </c>
      <c r="E10" s="33" t="n">
        <v>950</v>
      </c>
      <c r="F10" s="34" t="n">
        <v>46165</v>
      </c>
      <c r="G10" s="23">
        <f>IFERROR(IF($A10="","",IF(OR(NOT(ISNUMBER($C10)),NOT(ISNUMBER($D10)),AND($E10&lt;&gt;"",NOT(ISNUMBER($E10))),AND($F10&lt;&gt;"",NOT(ISNUMBER($F10))),AND($E10&lt;&gt;"",$F10=""),AND($E10="",$F10&lt;&gt;"")),"Conferir",IF(AND($E10&lt;&gt;"",$E10&gt;=$D10),"Paga",IF(AND($E10&lt;&gt;"",$E10&gt;0,$E10&lt;$D10),"Parcial",IF($C10&lt;TODAY(),"Em atraso",IF($C10&lt;=TODAY()+Premissas!$B$4,"Vence em breve","A vencer")))))),"Conferir")</f>
        <v/>
      </c>
      <c r="H10" s="14" t="inlineStr">
        <is>
          <t>Exemplo fictício: pagamento integral informado.</t>
        </is>
      </c>
      <c r="I10" s="38">
        <f>IF($A10="","",IFERROR(IF(OR(NOT(ISNUMBER($C10)),$G10="Paga"),"",MAX(0,TODAY()-$C10)),""))</f>
        <v/>
      </c>
      <c r="J10" s="32">
        <f>IF($A10="","",IFERROR(IF(NOT(ISNUMBER($D10)),"",MAX(0,$D10-IF(ISNUMBER($E10),$E10,0))),""))</f>
        <v/>
      </c>
    </row>
    <row r="11">
      <c r="A11" s="14" t="inlineStr">
        <is>
          <t>AC-FIC-005</t>
        </is>
      </c>
      <c r="B11" s="18" t="n">
        <v>1</v>
      </c>
      <c r="C11" s="34" t="n">
        <v>46253</v>
      </c>
      <c r="D11" s="33" t="n">
        <v>525</v>
      </c>
      <c r="E11" s="33" t="n"/>
      <c r="F11" s="34" t="n"/>
      <c r="G11" s="21">
        <f>IFERROR(IF($A11="","",IF(OR(NOT(ISNUMBER($C11)),NOT(ISNUMBER($D11)),AND($E11&lt;&gt;"",NOT(ISNUMBER($E11))),AND($F11&lt;&gt;"",NOT(ISNUMBER($F11))),AND($E11&lt;&gt;"",$F11=""),AND($E11="",$F11&lt;&gt;"")),"Conferir",IF(AND($E11&lt;&gt;"",$E11&gt;=$D11),"Paga",IF(AND($E11&lt;&gt;"",$E11&gt;0,$E11&lt;$D11),"Parcial",IF($C11&lt;TODAY(),"Em atraso",IF($C11&lt;=TODAY()+Premissas!$B$4,"Vence em breve","A vencer")))))),"Conferir")</f>
        <v/>
      </c>
      <c r="H11" s="14" t="inlineStr">
        <is>
          <t>Exemplo fictício: parcela vencida em acordo suspenso.</t>
        </is>
      </c>
      <c r="I11" s="37">
        <f>IF($A11="","",IFERROR(IF(OR(NOT(ISNUMBER($C11)),$G11="Paga"),"",MAX(0,TODAY()-$C11)),""))</f>
        <v/>
      </c>
      <c r="J11" s="31">
        <f>IF($A11="","",IFERROR(IF(NOT(ISNUMBER($D11)),"",MAX(0,$D11-IF(ISNUMBER($E11),$E11,0))),""))</f>
        <v/>
      </c>
    </row>
    <row r="12">
      <c r="A12" s="14" t="inlineStr">
        <is>
          <t>AC-FIC-006</t>
        </is>
      </c>
      <c r="B12" s="18" t="n">
        <v>1</v>
      </c>
      <c r="C12" s="34" t="n">
        <v>46343</v>
      </c>
      <c r="D12" s="33" t="n">
        <v>625</v>
      </c>
      <c r="E12" s="33" t="n"/>
      <c r="F12" s="34" t="n"/>
      <c r="G12" s="23">
        <f>IFERROR(IF($A12="","",IF(OR(NOT(ISNUMBER($C12)),NOT(ISNUMBER($D12)),AND($E12&lt;&gt;"",NOT(ISNUMBER($E12))),AND($F12&lt;&gt;"",NOT(ISNUMBER($F12))),AND($E12&lt;&gt;"",$F12=""),AND($E12="",$F12&lt;&gt;"")),"Conferir",IF(AND($E12&lt;&gt;"",$E12&gt;=$D12),"Paga",IF(AND($E12&lt;&gt;"",$E12&gt;0,$E12&lt;$D12),"Parcial",IF($C12&lt;TODAY(),"Em atraso",IF($C12&lt;=TODAY()+Premissas!$B$4,"Vence em breve","A vencer")))))),"Conferir")</f>
        <v/>
      </c>
      <c r="H12" s="14" t="inlineStr">
        <is>
          <t>Exemplo fictício: histórico de acordo cancelado.</t>
        </is>
      </c>
      <c r="I12" s="38">
        <f>IF($A12="","",IFERROR(IF(OR(NOT(ISNUMBER($C12)),$G12="Paga"),"",MAX(0,TODAY()-$C12)),""))</f>
        <v/>
      </c>
      <c r="J12" s="32">
        <f>IF($A12="","",IFERROR(IF(NOT(ISNUMBER($D12)),"",MAX(0,$D12-IF(ISNUMBER($E12),$E12,0))),""))</f>
        <v/>
      </c>
    </row>
    <row r="13">
      <c r="A13" s="14" t="inlineStr">
        <is>
          <t>AC-FIC-007</t>
        </is>
      </c>
      <c r="B13" s="18" t="n">
        <v>1</v>
      </c>
      <c r="C13" s="34" t="n">
        <v>46233</v>
      </c>
      <c r="D13" s="33" t="n">
        <v>550</v>
      </c>
      <c r="E13" s="33" t="n">
        <v>550</v>
      </c>
      <c r="F13" s="34" t="n">
        <v>46235</v>
      </c>
      <c r="G13" s="21">
        <f>IFERROR(IF($A13="","",IF(OR(NOT(ISNUMBER($C13)),NOT(ISNUMBER($D13)),AND($E13&lt;&gt;"",NOT(ISNUMBER($E13))),AND($F13&lt;&gt;"",NOT(ISNUMBER($F13))),AND($E13&lt;&gt;"",$F13=""),AND($E13="",$F13&lt;&gt;"")),"Conferir",IF(AND($E13&lt;&gt;"",$E13&gt;=$D13),"Paga",IF(AND($E13&lt;&gt;"",$E13&gt;0,$E13&lt;$D13),"Parcial",IF($C13&lt;TODAY(),"Em atraso",IF($C13&lt;=TODAY()+Premissas!$B$4,"Vence em breve","A vencer")))))),"Conferir")</f>
        <v/>
      </c>
      <c r="H13" s="14" t="inlineStr">
        <is>
          <t>Exemplo fictício: primeira parcela paga.</t>
        </is>
      </c>
      <c r="I13" s="37">
        <f>IF($A13="","",IFERROR(IF(OR(NOT(ISNUMBER($C13)),$G13="Paga"),"",MAX(0,TODAY()-$C13)),""))</f>
        <v/>
      </c>
      <c r="J13" s="31">
        <f>IF($A13="","",IFERROR(IF(NOT(ISNUMBER($D13)),"",MAX(0,$D13-IF(ISNUMBER($E13),$E13,0))),""))</f>
        <v/>
      </c>
    </row>
    <row r="14">
      <c r="A14" s="14" t="inlineStr">
        <is>
          <t>AC-FIC-008</t>
        </is>
      </c>
      <c r="B14" s="18" t="n">
        <v>1</v>
      </c>
      <c r="C14" s="34" t="n">
        <v>46293</v>
      </c>
      <c r="D14" s="33" t="n">
        <v>800</v>
      </c>
      <c r="E14" s="33" t="n"/>
      <c r="F14" s="34" t="n"/>
      <c r="G14" s="23">
        <f>IFERROR(IF($A14="","",IF(OR(NOT(ISNUMBER($C14)),NOT(ISNUMBER($D14)),AND($E14&lt;&gt;"",NOT(ISNUMBER($E14))),AND($F14&lt;&gt;"",NOT(ISNUMBER($F14))),AND($E14&lt;&gt;"",$F14=""),AND($E14="",$F14&lt;&gt;"")),"Conferir",IF(AND($E14&lt;&gt;"",$E14&gt;=$D14),"Paga",IF(AND($E14&lt;&gt;"",$E14&gt;0,$E14&lt;$D14),"Parcial",IF($C14&lt;TODAY(),"Em atraso",IF($C14&lt;=TODAY()+Premissas!$B$4,"Vence em breve","A vencer")))))),"Conferir")</f>
        <v/>
      </c>
      <c r="H14" s="14" t="inlineStr">
        <is>
          <t>Exemplo fictício: vencimento no limite do alerta.</t>
        </is>
      </c>
      <c r="I14" s="38">
        <f>IF($A14="","",IFERROR(IF(OR(NOT(ISNUMBER($C14)),$G14="Paga"),"",MAX(0,TODAY()-$C14)),""))</f>
        <v/>
      </c>
      <c r="J14" s="32">
        <f>IF($A14="","",IFERROR(IF(NOT(ISNUMBER($D14)),"",MAX(0,$D14-IF(ISNUMBER($E14),$E14,0))),""))</f>
        <v/>
      </c>
    </row>
    <row r="15">
      <c r="A15" s="14" t="n"/>
      <c r="B15" s="18" t="n"/>
      <c r="C15" s="34" t="n"/>
      <c r="D15" s="33" t="n"/>
      <c r="E15" s="33" t="n"/>
      <c r="F15" s="34" t="n"/>
      <c r="G15" s="21">
        <f>IFERROR(IF($A15="","",IF(OR(NOT(ISNUMBER($C15)),NOT(ISNUMBER($D15)),AND($E15&lt;&gt;"",NOT(ISNUMBER($E15))),AND($F15&lt;&gt;"",NOT(ISNUMBER($F15))),AND($E15&lt;&gt;"",$F15=""),AND($E15="",$F15&lt;&gt;"")),"Conferir",IF(AND($E15&lt;&gt;"",$E15&gt;=$D15),"Paga",IF(AND($E15&lt;&gt;"",$E15&gt;0,$E15&lt;$D15),"Parcial",IF($C15&lt;TODAY(),"Em atraso",IF($C15&lt;=TODAY()+Premissas!$B$4,"Vence em breve","A vencer")))))),"Conferir")</f>
        <v/>
      </c>
      <c r="H15" s="14" t="n"/>
      <c r="I15" s="37">
        <f>IF($A15="","",IFERROR(IF(OR(NOT(ISNUMBER($C15)),$G15="Paga"),"",MAX(0,TODAY()-$C15)),""))</f>
        <v/>
      </c>
      <c r="J15" s="31">
        <f>IF($A15="","",IFERROR(IF(NOT(ISNUMBER($D15)),"",MAX(0,$D15-IF(ISNUMBER($E15),$E15,0))),""))</f>
        <v/>
      </c>
    </row>
    <row r="16">
      <c r="A16" s="14" t="n"/>
      <c r="B16" s="18" t="n"/>
      <c r="C16" s="34" t="n"/>
      <c r="D16" s="33" t="n"/>
      <c r="E16" s="33" t="n"/>
      <c r="F16" s="34" t="n"/>
      <c r="G16" s="23">
        <f>IFERROR(IF($A16="","",IF(OR(NOT(ISNUMBER($C16)),NOT(ISNUMBER($D16)),AND($E16&lt;&gt;"",NOT(ISNUMBER($E16))),AND($F16&lt;&gt;"",NOT(ISNUMBER($F16))),AND($E16&lt;&gt;"",$F16=""),AND($E16="",$F16&lt;&gt;"")),"Conferir",IF(AND($E16&lt;&gt;"",$E16&gt;=$D16),"Paga",IF(AND($E16&lt;&gt;"",$E16&gt;0,$E16&lt;$D16),"Parcial",IF($C16&lt;TODAY(),"Em atraso",IF($C16&lt;=TODAY()+Premissas!$B$4,"Vence em breve","A vencer")))))),"Conferir")</f>
        <v/>
      </c>
      <c r="H16" s="14" t="n"/>
      <c r="I16" s="38">
        <f>IF($A16="","",IFERROR(IF(OR(NOT(ISNUMBER($C16)),$G16="Paga"),"",MAX(0,TODAY()-$C16)),""))</f>
        <v/>
      </c>
      <c r="J16" s="32">
        <f>IF($A16="","",IFERROR(IF(NOT(ISNUMBER($D16)),"",MAX(0,$D16-IF(ISNUMBER($E16),$E16,0))),""))</f>
        <v/>
      </c>
    </row>
    <row r="17">
      <c r="A17" s="14" t="n"/>
      <c r="B17" s="18" t="n"/>
      <c r="C17" s="34" t="n"/>
      <c r="D17" s="33" t="n"/>
      <c r="E17" s="33" t="n"/>
      <c r="F17" s="34" t="n"/>
      <c r="G17" s="21">
        <f>IFERROR(IF($A17="","",IF(OR(NOT(ISNUMBER($C17)),NOT(ISNUMBER($D17)),AND($E17&lt;&gt;"",NOT(ISNUMBER($E17))),AND($F17&lt;&gt;"",NOT(ISNUMBER($F17))),AND($E17&lt;&gt;"",$F17=""),AND($E17="",$F17&lt;&gt;"")),"Conferir",IF(AND($E17&lt;&gt;"",$E17&gt;=$D17),"Paga",IF(AND($E17&lt;&gt;"",$E17&gt;0,$E17&lt;$D17),"Parcial",IF($C17&lt;TODAY(),"Em atraso",IF($C17&lt;=TODAY()+Premissas!$B$4,"Vence em breve","A vencer")))))),"Conferir")</f>
        <v/>
      </c>
      <c r="H17" s="14" t="n"/>
      <c r="I17" s="37">
        <f>IF($A17="","",IFERROR(IF(OR(NOT(ISNUMBER($C17)),$G17="Paga"),"",MAX(0,TODAY()-$C17)),""))</f>
        <v/>
      </c>
      <c r="J17" s="31">
        <f>IF($A17="","",IFERROR(IF(NOT(ISNUMBER($D17)),"",MAX(0,$D17-IF(ISNUMBER($E17),$E17,0))),""))</f>
        <v/>
      </c>
    </row>
    <row r="18">
      <c r="A18" s="14" t="n"/>
      <c r="B18" s="18" t="n"/>
      <c r="C18" s="34" t="n"/>
      <c r="D18" s="33" t="n"/>
      <c r="E18" s="33" t="n"/>
      <c r="F18" s="34" t="n"/>
      <c r="G18" s="23">
        <f>IFERROR(IF($A18="","",IF(OR(NOT(ISNUMBER($C18)),NOT(ISNUMBER($D18)),AND($E18&lt;&gt;"",NOT(ISNUMBER($E18))),AND($F18&lt;&gt;"",NOT(ISNUMBER($F18))),AND($E18&lt;&gt;"",$F18=""),AND($E18="",$F18&lt;&gt;"")),"Conferir",IF(AND($E18&lt;&gt;"",$E18&gt;=$D18),"Paga",IF(AND($E18&lt;&gt;"",$E18&gt;0,$E18&lt;$D18),"Parcial",IF($C18&lt;TODAY(),"Em atraso",IF($C18&lt;=TODAY()+Premissas!$B$4,"Vence em breve","A vencer")))))),"Conferir")</f>
        <v/>
      </c>
      <c r="H18" s="14" t="n"/>
      <c r="I18" s="38">
        <f>IF($A18="","",IFERROR(IF(OR(NOT(ISNUMBER($C18)),$G18="Paga"),"",MAX(0,TODAY()-$C18)),""))</f>
        <v/>
      </c>
      <c r="J18" s="32">
        <f>IF($A18="","",IFERROR(IF(NOT(ISNUMBER($D18)),"",MAX(0,$D18-IF(ISNUMBER($E18),$E18,0))),""))</f>
        <v/>
      </c>
    </row>
    <row r="19">
      <c r="A19" s="14" t="n"/>
      <c r="B19" s="18" t="n"/>
      <c r="C19" s="34" t="n"/>
      <c r="D19" s="33" t="n"/>
      <c r="E19" s="33" t="n"/>
      <c r="F19" s="34" t="n"/>
      <c r="G19" s="21">
        <f>IFERROR(IF($A19="","",IF(OR(NOT(ISNUMBER($C19)),NOT(ISNUMBER($D19)),AND($E19&lt;&gt;"",NOT(ISNUMBER($E19))),AND($F19&lt;&gt;"",NOT(ISNUMBER($F19))),AND($E19&lt;&gt;"",$F19=""),AND($E19="",$F19&lt;&gt;"")),"Conferir",IF(AND($E19&lt;&gt;"",$E19&gt;=$D19),"Paga",IF(AND($E19&lt;&gt;"",$E19&gt;0,$E19&lt;$D19),"Parcial",IF($C19&lt;TODAY(),"Em atraso",IF($C19&lt;=TODAY()+Premissas!$B$4,"Vence em breve","A vencer")))))),"Conferir")</f>
        <v/>
      </c>
      <c r="H19" s="14" t="n"/>
      <c r="I19" s="37">
        <f>IF($A19="","",IFERROR(IF(OR(NOT(ISNUMBER($C19)),$G19="Paga"),"",MAX(0,TODAY()-$C19)),""))</f>
        <v/>
      </c>
      <c r="J19" s="31">
        <f>IF($A19="","",IFERROR(IF(NOT(ISNUMBER($D19)),"",MAX(0,$D19-IF(ISNUMBER($E19),$E19,0))),""))</f>
        <v/>
      </c>
    </row>
    <row r="20">
      <c r="A20" s="14" t="n"/>
      <c r="B20" s="18" t="n"/>
      <c r="C20" s="34" t="n"/>
      <c r="D20" s="33" t="n"/>
      <c r="E20" s="33" t="n"/>
      <c r="F20" s="34" t="n"/>
      <c r="G20" s="23">
        <f>IFERROR(IF($A20="","",IF(OR(NOT(ISNUMBER($C20)),NOT(ISNUMBER($D20)),AND($E20&lt;&gt;"",NOT(ISNUMBER($E20))),AND($F20&lt;&gt;"",NOT(ISNUMBER($F20))),AND($E20&lt;&gt;"",$F20=""),AND($E20="",$F20&lt;&gt;"")),"Conferir",IF(AND($E20&lt;&gt;"",$E20&gt;=$D20),"Paga",IF(AND($E20&lt;&gt;"",$E20&gt;0,$E20&lt;$D20),"Parcial",IF($C20&lt;TODAY(),"Em atraso",IF($C20&lt;=TODAY()+Premissas!$B$4,"Vence em breve","A vencer")))))),"Conferir")</f>
        <v/>
      </c>
      <c r="H20" s="14" t="n"/>
      <c r="I20" s="38">
        <f>IF($A20="","",IFERROR(IF(OR(NOT(ISNUMBER($C20)),$G20="Paga"),"",MAX(0,TODAY()-$C20)),""))</f>
        <v/>
      </c>
      <c r="J20" s="32">
        <f>IF($A20="","",IFERROR(IF(NOT(ISNUMBER($D20)),"",MAX(0,$D20-IF(ISNUMBER($E20),$E20,0))),""))</f>
        <v/>
      </c>
    </row>
    <row r="21">
      <c r="A21" s="14" t="n"/>
      <c r="B21" s="18" t="n"/>
      <c r="C21" s="34" t="n"/>
      <c r="D21" s="33" t="n"/>
      <c r="E21" s="33" t="n"/>
      <c r="F21" s="34" t="n"/>
      <c r="G21" s="21">
        <f>IFERROR(IF($A21="","",IF(OR(NOT(ISNUMBER($C21)),NOT(ISNUMBER($D21)),AND($E21&lt;&gt;"",NOT(ISNUMBER($E21))),AND($F21&lt;&gt;"",NOT(ISNUMBER($F21))),AND($E21&lt;&gt;"",$F21=""),AND($E21="",$F21&lt;&gt;"")),"Conferir",IF(AND($E21&lt;&gt;"",$E21&gt;=$D21),"Paga",IF(AND($E21&lt;&gt;"",$E21&gt;0,$E21&lt;$D21),"Parcial",IF($C21&lt;TODAY(),"Em atraso",IF($C21&lt;=TODAY()+Premissas!$B$4,"Vence em breve","A vencer")))))),"Conferir")</f>
        <v/>
      </c>
      <c r="H21" s="14" t="n"/>
      <c r="I21" s="37">
        <f>IF($A21="","",IFERROR(IF(OR(NOT(ISNUMBER($C21)),$G21="Paga"),"",MAX(0,TODAY()-$C21)),""))</f>
        <v/>
      </c>
      <c r="J21" s="31">
        <f>IF($A21="","",IFERROR(IF(NOT(ISNUMBER($D21)),"",MAX(0,$D21-IF(ISNUMBER($E21),$E21,0))),""))</f>
        <v/>
      </c>
    </row>
    <row r="22">
      <c r="A22" s="14" t="n"/>
      <c r="B22" s="18" t="n"/>
      <c r="C22" s="34" t="n"/>
      <c r="D22" s="33" t="n"/>
      <c r="E22" s="33" t="n"/>
      <c r="F22" s="34" t="n"/>
      <c r="G22" s="23">
        <f>IFERROR(IF($A22="","",IF(OR(NOT(ISNUMBER($C22)),NOT(ISNUMBER($D22)),AND($E22&lt;&gt;"",NOT(ISNUMBER($E22))),AND($F22&lt;&gt;"",NOT(ISNUMBER($F22))),AND($E22&lt;&gt;"",$F22=""),AND($E22="",$F22&lt;&gt;"")),"Conferir",IF(AND($E22&lt;&gt;"",$E22&gt;=$D22),"Paga",IF(AND($E22&lt;&gt;"",$E22&gt;0,$E22&lt;$D22),"Parcial",IF($C22&lt;TODAY(),"Em atraso",IF($C22&lt;=TODAY()+Premissas!$B$4,"Vence em breve","A vencer")))))),"Conferir")</f>
        <v/>
      </c>
      <c r="H22" s="14" t="n"/>
      <c r="I22" s="38">
        <f>IF($A22="","",IFERROR(IF(OR(NOT(ISNUMBER($C22)),$G22="Paga"),"",MAX(0,TODAY()-$C22)),""))</f>
        <v/>
      </c>
      <c r="J22" s="32">
        <f>IF($A22="","",IFERROR(IF(NOT(ISNUMBER($D22)),"",MAX(0,$D22-IF(ISNUMBER($E22),$E22,0))),""))</f>
        <v/>
      </c>
    </row>
    <row r="23">
      <c r="A23" s="14" t="n"/>
      <c r="B23" s="18" t="n"/>
      <c r="C23" s="34" t="n"/>
      <c r="D23" s="33" t="n"/>
      <c r="E23" s="33" t="n"/>
      <c r="F23" s="34" t="n"/>
      <c r="G23" s="21">
        <f>IFERROR(IF($A23="","",IF(OR(NOT(ISNUMBER($C23)),NOT(ISNUMBER($D23)),AND($E23&lt;&gt;"",NOT(ISNUMBER($E23))),AND($F23&lt;&gt;"",NOT(ISNUMBER($F23))),AND($E23&lt;&gt;"",$F23=""),AND($E23="",$F23&lt;&gt;"")),"Conferir",IF(AND($E23&lt;&gt;"",$E23&gt;=$D23),"Paga",IF(AND($E23&lt;&gt;"",$E23&gt;0,$E23&lt;$D23),"Parcial",IF($C23&lt;TODAY(),"Em atraso",IF($C23&lt;=TODAY()+Premissas!$B$4,"Vence em breve","A vencer")))))),"Conferir")</f>
        <v/>
      </c>
      <c r="H23" s="14" t="n"/>
      <c r="I23" s="37">
        <f>IF($A23="","",IFERROR(IF(OR(NOT(ISNUMBER($C23)),$G23="Paga"),"",MAX(0,TODAY()-$C23)),""))</f>
        <v/>
      </c>
      <c r="J23" s="31">
        <f>IF($A23="","",IFERROR(IF(NOT(ISNUMBER($D23)),"",MAX(0,$D23-IF(ISNUMBER($E23),$E23,0))),""))</f>
        <v/>
      </c>
    </row>
    <row r="24">
      <c r="A24" s="14" t="n"/>
      <c r="B24" s="18" t="n"/>
      <c r="C24" s="34" t="n"/>
      <c r="D24" s="33" t="n"/>
      <c r="E24" s="33" t="n"/>
      <c r="F24" s="34" t="n"/>
      <c r="G24" s="23">
        <f>IFERROR(IF($A24="","",IF(OR(NOT(ISNUMBER($C24)),NOT(ISNUMBER($D24)),AND($E24&lt;&gt;"",NOT(ISNUMBER($E24))),AND($F24&lt;&gt;"",NOT(ISNUMBER($F24))),AND($E24&lt;&gt;"",$F24=""),AND($E24="",$F24&lt;&gt;"")),"Conferir",IF(AND($E24&lt;&gt;"",$E24&gt;=$D24),"Paga",IF(AND($E24&lt;&gt;"",$E24&gt;0,$E24&lt;$D24),"Parcial",IF($C24&lt;TODAY(),"Em atraso",IF($C24&lt;=TODAY()+Premissas!$B$4,"Vence em breve","A vencer")))))),"Conferir")</f>
        <v/>
      </c>
      <c r="H24" s="14" t="n"/>
      <c r="I24" s="38">
        <f>IF($A24="","",IFERROR(IF(OR(NOT(ISNUMBER($C24)),$G24="Paga"),"",MAX(0,TODAY()-$C24)),""))</f>
        <v/>
      </c>
      <c r="J24" s="32">
        <f>IF($A24="","",IFERROR(IF(NOT(ISNUMBER($D24)),"",MAX(0,$D24-IF(ISNUMBER($E24),$E24,0))),""))</f>
        <v/>
      </c>
    </row>
    <row r="25">
      <c r="A25" s="14" t="n"/>
      <c r="B25" s="18" t="n"/>
      <c r="C25" s="34" t="n"/>
      <c r="D25" s="33" t="n"/>
      <c r="E25" s="33" t="n"/>
      <c r="F25" s="34" t="n"/>
      <c r="G25" s="21">
        <f>IFERROR(IF($A25="","",IF(OR(NOT(ISNUMBER($C25)),NOT(ISNUMBER($D25)),AND($E25&lt;&gt;"",NOT(ISNUMBER($E25))),AND($F25&lt;&gt;"",NOT(ISNUMBER($F25))),AND($E25&lt;&gt;"",$F25=""),AND($E25="",$F25&lt;&gt;"")),"Conferir",IF(AND($E25&lt;&gt;"",$E25&gt;=$D25),"Paga",IF(AND($E25&lt;&gt;"",$E25&gt;0,$E25&lt;$D25),"Parcial",IF($C25&lt;TODAY(),"Em atraso",IF($C25&lt;=TODAY()+Premissas!$B$4,"Vence em breve","A vencer")))))),"Conferir")</f>
        <v/>
      </c>
      <c r="H25" s="14" t="n"/>
      <c r="I25" s="37">
        <f>IF($A25="","",IFERROR(IF(OR(NOT(ISNUMBER($C25)),$G25="Paga"),"",MAX(0,TODAY()-$C25)),""))</f>
        <v/>
      </c>
      <c r="J25" s="31">
        <f>IF($A25="","",IFERROR(IF(NOT(ISNUMBER($D25)),"",MAX(0,$D25-IF(ISNUMBER($E25),$E25,0))),""))</f>
        <v/>
      </c>
    </row>
    <row r="26">
      <c r="A26" s="14" t="n"/>
      <c r="B26" s="18" t="n"/>
      <c r="C26" s="34" t="n"/>
      <c r="D26" s="33" t="n"/>
      <c r="E26" s="33" t="n"/>
      <c r="F26" s="34" t="n"/>
      <c r="G26" s="23">
        <f>IFERROR(IF($A26="","",IF(OR(NOT(ISNUMBER($C26)),NOT(ISNUMBER($D26)),AND($E26&lt;&gt;"",NOT(ISNUMBER($E26))),AND($F26&lt;&gt;"",NOT(ISNUMBER($F26))),AND($E26&lt;&gt;"",$F26=""),AND($E26="",$F26&lt;&gt;"")),"Conferir",IF(AND($E26&lt;&gt;"",$E26&gt;=$D26),"Paga",IF(AND($E26&lt;&gt;"",$E26&gt;0,$E26&lt;$D26),"Parcial",IF($C26&lt;TODAY(),"Em atraso",IF($C26&lt;=TODAY()+Premissas!$B$4,"Vence em breve","A vencer")))))),"Conferir")</f>
        <v/>
      </c>
      <c r="H26" s="14" t="n"/>
      <c r="I26" s="38">
        <f>IF($A26="","",IFERROR(IF(OR(NOT(ISNUMBER($C26)),$G26="Paga"),"",MAX(0,TODAY()-$C26)),""))</f>
        <v/>
      </c>
      <c r="J26" s="32">
        <f>IF($A26="","",IFERROR(IF(NOT(ISNUMBER($D26)),"",MAX(0,$D26-IF(ISNUMBER($E26),$E26,0))),""))</f>
        <v/>
      </c>
    </row>
    <row r="27">
      <c r="A27" s="14" t="n"/>
      <c r="B27" s="18" t="n"/>
      <c r="C27" s="34" t="n"/>
      <c r="D27" s="33" t="n"/>
      <c r="E27" s="33" t="n"/>
      <c r="F27" s="34" t="n"/>
      <c r="G27" s="21">
        <f>IFERROR(IF($A27="","",IF(OR(NOT(ISNUMBER($C27)),NOT(ISNUMBER($D27)),AND($E27&lt;&gt;"",NOT(ISNUMBER($E27))),AND($F27&lt;&gt;"",NOT(ISNUMBER($F27))),AND($E27&lt;&gt;"",$F27=""),AND($E27="",$F27&lt;&gt;"")),"Conferir",IF(AND($E27&lt;&gt;"",$E27&gt;=$D27),"Paga",IF(AND($E27&lt;&gt;"",$E27&gt;0,$E27&lt;$D27),"Parcial",IF($C27&lt;TODAY(),"Em atraso",IF($C27&lt;=TODAY()+Premissas!$B$4,"Vence em breve","A vencer")))))),"Conferir")</f>
        <v/>
      </c>
      <c r="H27" s="14" t="n"/>
      <c r="I27" s="37">
        <f>IF($A27="","",IFERROR(IF(OR(NOT(ISNUMBER($C27)),$G27="Paga"),"",MAX(0,TODAY()-$C27)),""))</f>
        <v/>
      </c>
      <c r="J27" s="31">
        <f>IF($A27="","",IFERROR(IF(NOT(ISNUMBER($D27)),"",MAX(0,$D27-IF(ISNUMBER($E27),$E27,0))),""))</f>
        <v/>
      </c>
    </row>
    <row r="28">
      <c r="A28" s="14" t="n"/>
      <c r="B28" s="18" t="n"/>
      <c r="C28" s="34" t="n"/>
      <c r="D28" s="33" t="n"/>
      <c r="E28" s="33" t="n"/>
      <c r="F28" s="34" t="n"/>
      <c r="G28" s="23">
        <f>IFERROR(IF($A28="","",IF(OR(NOT(ISNUMBER($C28)),NOT(ISNUMBER($D28)),AND($E28&lt;&gt;"",NOT(ISNUMBER($E28))),AND($F28&lt;&gt;"",NOT(ISNUMBER($F28))),AND($E28&lt;&gt;"",$F28=""),AND($E28="",$F28&lt;&gt;"")),"Conferir",IF(AND($E28&lt;&gt;"",$E28&gt;=$D28),"Paga",IF(AND($E28&lt;&gt;"",$E28&gt;0,$E28&lt;$D28),"Parcial",IF($C28&lt;TODAY(),"Em atraso",IF($C28&lt;=TODAY()+Premissas!$B$4,"Vence em breve","A vencer")))))),"Conferir")</f>
        <v/>
      </c>
      <c r="H28" s="14" t="n"/>
      <c r="I28" s="38">
        <f>IF($A28="","",IFERROR(IF(OR(NOT(ISNUMBER($C28)),$G28="Paga"),"",MAX(0,TODAY()-$C28)),""))</f>
        <v/>
      </c>
      <c r="J28" s="32">
        <f>IF($A28="","",IFERROR(IF(NOT(ISNUMBER($D28)),"",MAX(0,$D28-IF(ISNUMBER($E28),$E28,0))),""))</f>
        <v/>
      </c>
    </row>
    <row r="29">
      <c r="A29" s="14" t="n"/>
      <c r="B29" s="18" t="n"/>
      <c r="C29" s="34" t="n"/>
      <c r="D29" s="33" t="n"/>
      <c r="E29" s="33" t="n"/>
      <c r="F29" s="34" t="n"/>
      <c r="G29" s="21">
        <f>IFERROR(IF($A29="","",IF(OR(NOT(ISNUMBER($C29)),NOT(ISNUMBER($D29)),AND($E29&lt;&gt;"",NOT(ISNUMBER($E29))),AND($F29&lt;&gt;"",NOT(ISNUMBER($F29))),AND($E29&lt;&gt;"",$F29=""),AND($E29="",$F29&lt;&gt;"")),"Conferir",IF(AND($E29&lt;&gt;"",$E29&gt;=$D29),"Paga",IF(AND($E29&lt;&gt;"",$E29&gt;0,$E29&lt;$D29),"Parcial",IF($C29&lt;TODAY(),"Em atraso",IF($C29&lt;=TODAY()+Premissas!$B$4,"Vence em breve","A vencer")))))),"Conferir")</f>
        <v/>
      </c>
      <c r="H29" s="14" t="n"/>
      <c r="I29" s="37">
        <f>IF($A29="","",IFERROR(IF(OR(NOT(ISNUMBER($C29)),$G29="Paga"),"",MAX(0,TODAY()-$C29)),""))</f>
        <v/>
      </c>
      <c r="J29" s="31">
        <f>IF($A29="","",IFERROR(IF(NOT(ISNUMBER($D29)),"",MAX(0,$D29-IF(ISNUMBER($E29),$E29,0))),""))</f>
        <v/>
      </c>
    </row>
    <row r="30">
      <c r="A30" s="14" t="n"/>
      <c r="B30" s="18" t="n"/>
      <c r="C30" s="34" t="n"/>
      <c r="D30" s="33" t="n"/>
      <c r="E30" s="33" t="n"/>
      <c r="F30" s="34" t="n"/>
      <c r="G30" s="23">
        <f>IFERROR(IF($A30="","",IF(OR(NOT(ISNUMBER($C30)),NOT(ISNUMBER($D30)),AND($E30&lt;&gt;"",NOT(ISNUMBER($E30))),AND($F30&lt;&gt;"",NOT(ISNUMBER($F30))),AND($E30&lt;&gt;"",$F30=""),AND($E30="",$F30&lt;&gt;"")),"Conferir",IF(AND($E30&lt;&gt;"",$E30&gt;=$D30),"Paga",IF(AND($E30&lt;&gt;"",$E30&gt;0,$E30&lt;$D30),"Parcial",IF($C30&lt;TODAY(),"Em atraso",IF($C30&lt;=TODAY()+Premissas!$B$4,"Vence em breve","A vencer")))))),"Conferir")</f>
        <v/>
      </c>
      <c r="H30" s="14" t="n"/>
      <c r="I30" s="38">
        <f>IF($A30="","",IFERROR(IF(OR(NOT(ISNUMBER($C30)),$G30="Paga"),"",MAX(0,TODAY()-$C30)),""))</f>
        <v/>
      </c>
      <c r="J30" s="32">
        <f>IF($A30="","",IFERROR(IF(NOT(ISNUMBER($D30)),"",MAX(0,$D30-IF(ISNUMBER($E30),$E30,0))),""))</f>
        <v/>
      </c>
    </row>
    <row r="31">
      <c r="A31" s="14" t="n"/>
      <c r="B31" s="18" t="n"/>
      <c r="C31" s="34" t="n"/>
      <c r="D31" s="33" t="n"/>
      <c r="E31" s="33" t="n"/>
      <c r="F31" s="34" t="n"/>
      <c r="G31" s="21">
        <f>IFERROR(IF($A31="","",IF(OR(NOT(ISNUMBER($C31)),NOT(ISNUMBER($D31)),AND($E31&lt;&gt;"",NOT(ISNUMBER($E31))),AND($F31&lt;&gt;"",NOT(ISNUMBER($F31))),AND($E31&lt;&gt;"",$F31=""),AND($E31="",$F31&lt;&gt;"")),"Conferir",IF(AND($E31&lt;&gt;"",$E31&gt;=$D31),"Paga",IF(AND($E31&lt;&gt;"",$E31&gt;0,$E31&lt;$D31),"Parcial",IF($C31&lt;TODAY(),"Em atraso",IF($C31&lt;=TODAY()+Premissas!$B$4,"Vence em breve","A vencer")))))),"Conferir")</f>
        <v/>
      </c>
      <c r="H31" s="14" t="n"/>
      <c r="I31" s="37">
        <f>IF($A31="","",IFERROR(IF(OR(NOT(ISNUMBER($C31)),$G31="Paga"),"",MAX(0,TODAY()-$C31)),""))</f>
        <v/>
      </c>
      <c r="J31" s="31">
        <f>IF($A31="","",IFERROR(IF(NOT(ISNUMBER($D31)),"",MAX(0,$D31-IF(ISNUMBER($E31),$E31,0))),""))</f>
        <v/>
      </c>
    </row>
    <row r="32">
      <c r="A32" s="14" t="n"/>
      <c r="B32" s="18" t="n"/>
      <c r="C32" s="34" t="n"/>
      <c r="D32" s="33" t="n"/>
      <c r="E32" s="33" t="n"/>
      <c r="F32" s="34" t="n"/>
      <c r="G32" s="23">
        <f>IFERROR(IF($A32="","",IF(OR(NOT(ISNUMBER($C32)),NOT(ISNUMBER($D32)),AND($E32&lt;&gt;"",NOT(ISNUMBER($E32))),AND($F32&lt;&gt;"",NOT(ISNUMBER($F32))),AND($E32&lt;&gt;"",$F32=""),AND($E32="",$F32&lt;&gt;"")),"Conferir",IF(AND($E32&lt;&gt;"",$E32&gt;=$D32),"Paga",IF(AND($E32&lt;&gt;"",$E32&gt;0,$E32&lt;$D32),"Parcial",IF($C32&lt;TODAY(),"Em atraso",IF($C32&lt;=TODAY()+Premissas!$B$4,"Vence em breve","A vencer")))))),"Conferir")</f>
        <v/>
      </c>
      <c r="H32" s="14" t="n"/>
      <c r="I32" s="38">
        <f>IF($A32="","",IFERROR(IF(OR(NOT(ISNUMBER($C32)),$G32="Paga"),"",MAX(0,TODAY()-$C32)),""))</f>
        <v/>
      </c>
      <c r="J32" s="32">
        <f>IF($A32="","",IFERROR(IF(NOT(ISNUMBER($D32)),"",MAX(0,$D32-IF(ISNUMBER($E32),$E32,0))),""))</f>
        <v/>
      </c>
    </row>
    <row r="33">
      <c r="A33" s="14" t="n"/>
      <c r="B33" s="18" t="n"/>
      <c r="C33" s="34" t="n"/>
      <c r="D33" s="33" t="n"/>
      <c r="E33" s="33" t="n"/>
      <c r="F33" s="34" t="n"/>
      <c r="G33" s="21">
        <f>IFERROR(IF($A33="","",IF(OR(NOT(ISNUMBER($C33)),NOT(ISNUMBER($D33)),AND($E33&lt;&gt;"",NOT(ISNUMBER($E33))),AND($F33&lt;&gt;"",NOT(ISNUMBER($F33))),AND($E33&lt;&gt;"",$F33=""),AND($E33="",$F33&lt;&gt;"")),"Conferir",IF(AND($E33&lt;&gt;"",$E33&gt;=$D33),"Paga",IF(AND($E33&lt;&gt;"",$E33&gt;0,$E33&lt;$D33),"Parcial",IF($C33&lt;TODAY(),"Em atraso",IF($C33&lt;=TODAY()+Premissas!$B$4,"Vence em breve","A vencer")))))),"Conferir")</f>
        <v/>
      </c>
      <c r="H33" s="14" t="n"/>
      <c r="I33" s="37">
        <f>IF($A33="","",IFERROR(IF(OR(NOT(ISNUMBER($C33)),$G33="Paga"),"",MAX(0,TODAY()-$C33)),""))</f>
        <v/>
      </c>
      <c r="J33" s="31">
        <f>IF($A33="","",IFERROR(IF(NOT(ISNUMBER($D33)),"",MAX(0,$D33-IF(ISNUMBER($E33),$E33,0))),""))</f>
        <v/>
      </c>
    </row>
    <row r="34">
      <c r="A34" s="14" t="n"/>
      <c r="B34" s="18" t="n"/>
      <c r="C34" s="34" t="n"/>
      <c r="D34" s="33" t="n"/>
      <c r="E34" s="33" t="n"/>
      <c r="F34" s="34" t="n"/>
      <c r="G34" s="23">
        <f>IFERROR(IF($A34="","",IF(OR(NOT(ISNUMBER($C34)),NOT(ISNUMBER($D34)),AND($E34&lt;&gt;"",NOT(ISNUMBER($E34))),AND($F34&lt;&gt;"",NOT(ISNUMBER($F34))),AND($E34&lt;&gt;"",$F34=""),AND($E34="",$F34&lt;&gt;"")),"Conferir",IF(AND($E34&lt;&gt;"",$E34&gt;=$D34),"Paga",IF(AND($E34&lt;&gt;"",$E34&gt;0,$E34&lt;$D34),"Parcial",IF($C34&lt;TODAY(),"Em atraso",IF($C34&lt;=TODAY()+Premissas!$B$4,"Vence em breve","A vencer")))))),"Conferir")</f>
        <v/>
      </c>
      <c r="H34" s="14" t="n"/>
      <c r="I34" s="38">
        <f>IF($A34="","",IFERROR(IF(OR(NOT(ISNUMBER($C34)),$G34="Paga"),"",MAX(0,TODAY()-$C34)),""))</f>
        <v/>
      </c>
      <c r="J34" s="32">
        <f>IF($A34="","",IFERROR(IF(NOT(ISNUMBER($D34)),"",MAX(0,$D34-IF(ISNUMBER($E34),$E34,0))),""))</f>
        <v/>
      </c>
    </row>
    <row r="35">
      <c r="A35" s="14" t="n"/>
      <c r="B35" s="18" t="n"/>
      <c r="C35" s="34" t="n"/>
      <c r="D35" s="33" t="n"/>
      <c r="E35" s="33" t="n"/>
      <c r="F35" s="34" t="n"/>
      <c r="G35" s="21">
        <f>IFERROR(IF($A35="","",IF(OR(NOT(ISNUMBER($C35)),NOT(ISNUMBER($D35)),AND($E35&lt;&gt;"",NOT(ISNUMBER($E35))),AND($F35&lt;&gt;"",NOT(ISNUMBER($F35))),AND($E35&lt;&gt;"",$F35=""),AND($E35="",$F35&lt;&gt;"")),"Conferir",IF(AND($E35&lt;&gt;"",$E35&gt;=$D35),"Paga",IF(AND($E35&lt;&gt;"",$E35&gt;0,$E35&lt;$D35),"Parcial",IF($C35&lt;TODAY(),"Em atraso",IF($C35&lt;=TODAY()+Premissas!$B$4,"Vence em breve","A vencer")))))),"Conferir")</f>
        <v/>
      </c>
      <c r="H35" s="14" t="n"/>
      <c r="I35" s="37">
        <f>IF($A35="","",IFERROR(IF(OR(NOT(ISNUMBER($C35)),$G35="Paga"),"",MAX(0,TODAY()-$C35)),""))</f>
        <v/>
      </c>
      <c r="J35" s="31">
        <f>IF($A35="","",IFERROR(IF(NOT(ISNUMBER($D35)),"",MAX(0,$D35-IF(ISNUMBER($E35),$E35,0))),""))</f>
        <v/>
      </c>
    </row>
    <row r="36">
      <c r="A36" s="14" t="n"/>
      <c r="B36" s="18" t="n"/>
      <c r="C36" s="34" t="n"/>
      <c r="D36" s="33" t="n"/>
      <c r="E36" s="33" t="n"/>
      <c r="F36" s="34" t="n"/>
      <c r="G36" s="23">
        <f>IFERROR(IF($A36="","",IF(OR(NOT(ISNUMBER($C36)),NOT(ISNUMBER($D36)),AND($E36&lt;&gt;"",NOT(ISNUMBER($E36))),AND($F36&lt;&gt;"",NOT(ISNUMBER($F36))),AND($E36&lt;&gt;"",$F36=""),AND($E36="",$F36&lt;&gt;"")),"Conferir",IF(AND($E36&lt;&gt;"",$E36&gt;=$D36),"Paga",IF(AND($E36&lt;&gt;"",$E36&gt;0,$E36&lt;$D36),"Parcial",IF($C36&lt;TODAY(),"Em atraso",IF($C36&lt;=TODAY()+Premissas!$B$4,"Vence em breve","A vencer")))))),"Conferir")</f>
        <v/>
      </c>
      <c r="H36" s="14" t="n"/>
      <c r="I36" s="38">
        <f>IF($A36="","",IFERROR(IF(OR(NOT(ISNUMBER($C36)),$G36="Paga"),"",MAX(0,TODAY()-$C36)),""))</f>
        <v/>
      </c>
      <c r="J36" s="32">
        <f>IF($A36="","",IFERROR(IF(NOT(ISNUMBER($D36)),"",MAX(0,$D36-IF(ISNUMBER($E36),$E36,0))),""))</f>
        <v/>
      </c>
    </row>
    <row r="37">
      <c r="A37" s="14" t="n"/>
      <c r="B37" s="18" t="n"/>
      <c r="C37" s="34" t="n"/>
      <c r="D37" s="33" t="n"/>
      <c r="E37" s="33" t="n"/>
      <c r="F37" s="34" t="n"/>
      <c r="G37" s="21">
        <f>IFERROR(IF($A37="","",IF(OR(NOT(ISNUMBER($C37)),NOT(ISNUMBER($D37)),AND($E37&lt;&gt;"",NOT(ISNUMBER($E37))),AND($F37&lt;&gt;"",NOT(ISNUMBER($F37))),AND($E37&lt;&gt;"",$F37=""),AND($E37="",$F37&lt;&gt;"")),"Conferir",IF(AND($E37&lt;&gt;"",$E37&gt;=$D37),"Paga",IF(AND($E37&lt;&gt;"",$E37&gt;0,$E37&lt;$D37),"Parcial",IF($C37&lt;TODAY(),"Em atraso",IF($C37&lt;=TODAY()+Premissas!$B$4,"Vence em breve","A vencer")))))),"Conferir")</f>
        <v/>
      </c>
      <c r="H37" s="14" t="n"/>
      <c r="I37" s="37">
        <f>IF($A37="","",IFERROR(IF(OR(NOT(ISNUMBER($C37)),$G37="Paga"),"",MAX(0,TODAY()-$C37)),""))</f>
        <v/>
      </c>
      <c r="J37" s="31">
        <f>IF($A37="","",IFERROR(IF(NOT(ISNUMBER($D37)),"",MAX(0,$D37-IF(ISNUMBER($E37),$E37,0))),""))</f>
        <v/>
      </c>
    </row>
    <row r="38">
      <c r="A38" s="14" t="n"/>
      <c r="B38" s="18" t="n"/>
      <c r="C38" s="34" t="n"/>
      <c r="D38" s="33" t="n"/>
      <c r="E38" s="33" t="n"/>
      <c r="F38" s="34" t="n"/>
      <c r="G38" s="23">
        <f>IFERROR(IF($A38="","",IF(OR(NOT(ISNUMBER($C38)),NOT(ISNUMBER($D38)),AND($E38&lt;&gt;"",NOT(ISNUMBER($E38))),AND($F38&lt;&gt;"",NOT(ISNUMBER($F38))),AND($E38&lt;&gt;"",$F38=""),AND($E38="",$F38&lt;&gt;"")),"Conferir",IF(AND($E38&lt;&gt;"",$E38&gt;=$D38),"Paga",IF(AND($E38&lt;&gt;"",$E38&gt;0,$E38&lt;$D38),"Parcial",IF($C38&lt;TODAY(),"Em atraso",IF($C38&lt;=TODAY()+Premissas!$B$4,"Vence em breve","A vencer")))))),"Conferir")</f>
        <v/>
      </c>
      <c r="H38" s="14" t="n"/>
      <c r="I38" s="38">
        <f>IF($A38="","",IFERROR(IF(OR(NOT(ISNUMBER($C38)),$G38="Paga"),"",MAX(0,TODAY()-$C38)),""))</f>
        <v/>
      </c>
      <c r="J38" s="32">
        <f>IF($A38="","",IFERROR(IF(NOT(ISNUMBER($D38)),"",MAX(0,$D38-IF(ISNUMBER($E38),$E38,0))),""))</f>
        <v/>
      </c>
    </row>
    <row r="39">
      <c r="A39" s="14" t="n"/>
      <c r="B39" s="18" t="n"/>
      <c r="C39" s="34" t="n"/>
      <c r="D39" s="33" t="n"/>
      <c r="E39" s="33" t="n"/>
      <c r="F39" s="34" t="n"/>
      <c r="G39" s="21">
        <f>IFERROR(IF($A39="","",IF(OR(NOT(ISNUMBER($C39)),NOT(ISNUMBER($D39)),AND($E39&lt;&gt;"",NOT(ISNUMBER($E39))),AND($F39&lt;&gt;"",NOT(ISNUMBER($F39))),AND($E39&lt;&gt;"",$F39=""),AND($E39="",$F39&lt;&gt;"")),"Conferir",IF(AND($E39&lt;&gt;"",$E39&gt;=$D39),"Paga",IF(AND($E39&lt;&gt;"",$E39&gt;0,$E39&lt;$D39),"Parcial",IF($C39&lt;TODAY(),"Em atraso",IF($C39&lt;=TODAY()+Premissas!$B$4,"Vence em breve","A vencer")))))),"Conferir")</f>
        <v/>
      </c>
      <c r="H39" s="14" t="n"/>
      <c r="I39" s="37">
        <f>IF($A39="","",IFERROR(IF(OR(NOT(ISNUMBER($C39)),$G39="Paga"),"",MAX(0,TODAY()-$C39)),""))</f>
        <v/>
      </c>
      <c r="J39" s="31">
        <f>IF($A39="","",IFERROR(IF(NOT(ISNUMBER($D39)),"",MAX(0,$D39-IF(ISNUMBER($E39),$E39,0))),""))</f>
        <v/>
      </c>
    </row>
    <row r="40">
      <c r="A40" s="14" t="n"/>
      <c r="B40" s="18" t="n"/>
      <c r="C40" s="34" t="n"/>
      <c r="D40" s="33" t="n"/>
      <c r="E40" s="33" t="n"/>
      <c r="F40" s="34" t="n"/>
      <c r="G40" s="23">
        <f>IFERROR(IF($A40="","",IF(OR(NOT(ISNUMBER($C40)),NOT(ISNUMBER($D40)),AND($E40&lt;&gt;"",NOT(ISNUMBER($E40))),AND($F40&lt;&gt;"",NOT(ISNUMBER($F40))),AND($E40&lt;&gt;"",$F40=""),AND($E40="",$F40&lt;&gt;"")),"Conferir",IF(AND($E40&lt;&gt;"",$E40&gt;=$D40),"Paga",IF(AND($E40&lt;&gt;"",$E40&gt;0,$E40&lt;$D40),"Parcial",IF($C40&lt;TODAY(),"Em atraso",IF($C40&lt;=TODAY()+Premissas!$B$4,"Vence em breve","A vencer")))))),"Conferir")</f>
        <v/>
      </c>
      <c r="H40" s="14" t="n"/>
      <c r="I40" s="38">
        <f>IF($A40="","",IFERROR(IF(OR(NOT(ISNUMBER($C40)),$G40="Paga"),"",MAX(0,TODAY()-$C40)),""))</f>
        <v/>
      </c>
      <c r="J40" s="32">
        <f>IF($A40="","",IFERROR(IF(NOT(ISNUMBER($D40)),"",MAX(0,$D40-IF(ISNUMBER($E40),$E40,0))),""))</f>
        <v/>
      </c>
    </row>
    <row r="41">
      <c r="A41" s="14" t="n"/>
      <c r="B41" s="18" t="n"/>
      <c r="C41" s="34" t="n"/>
      <c r="D41" s="33" t="n"/>
      <c r="E41" s="33" t="n"/>
      <c r="F41" s="34" t="n"/>
      <c r="G41" s="21">
        <f>IFERROR(IF($A41="","",IF(OR(NOT(ISNUMBER($C41)),NOT(ISNUMBER($D41)),AND($E41&lt;&gt;"",NOT(ISNUMBER($E41))),AND($F41&lt;&gt;"",NOT(ISNUMBER($F41))),AND($E41&lt;&gt;"",$F41=""),AND($E41="",$F41&lt;&gt;"")),"Conferir",IF(AND($E41&lt;&gt;"",$E41&gt;=$D41),"Paga",IF(AND($E41&lt;&gt;"",$E41&gt;0,$E41&lt;$D41),"Parcial",IF($C41&lt;TODAY(),"Em atraso",IF($C41&lt;=TODAY()+Premissas!$B$4,"Vence em breve","A vencer")))))),"Conferir")</f>
        <v/>
      </c>
      <c r="H41" s="14" t="n"/>
      <c r="I41" s="37">
        <f>IF($A41="","",IFERROR(IF(OR(NOT(ISNUMBER($C41)),$G41="Paga"),"",MAX(0,TODAY()-$C41)),""))</f>
        <v/>
      </c>
      <c r="J41" s="31">
        <f>IF($A41="","",IFERROR(IF(NOT(ISNUMBER($D41)),"",MAX(0,$D41-IF(ISNUMBER($E41),$E41,0))),""))</f>
        <v/>
      </c>
    </row>
    <row r="42">
      <c r="A42" s="14" t="n"/>
      <c r="B42" s="18" t="n"/>
      <c r="C42" s="34" t="n"/>
      <c r="D42" s="33" t="n"/>
      <c r="E42" s="33" t="n"/>
      <c r="F42" s="34" t="n"/>
      <c r="G42" s="23">
        <f>IFERROR(IF($A42="","",IF(OR(NOT(ISNUMBER($C42)),NOT(ISNUMBER($D42)),AND($E42&lt;&gt;"",NOT(ISNUMBER($E42))),AND($F42&lt;&gt;"",NOT(ISNUMBER($F42))),AND($E42&lt;&gt;"",$F42=""),AND($E42="",$F42&lt;&gt;"")),"Conferir",IF(AND($E42&lt;&gt;"",$E42&gt;=$D42),"Paga",IF(AND($E42&lt;&gt;"",$E42&gt;0,$E42&lt;$D42),"Parcial",IF($C42&lt;TODAY(),"Em atraso",IF($C42&lt;=TODAY()+Premissas!$B$4,"Vence em breve","A vencer")))))),"Conferir")</f>
        <v/>
      </c>
      <c r="H42" s="14" t="n"/>
      <c r="I42" s="38">
        <f>IF($A42="","",IFERROR(IF(OR(NOT(ISNUMBER($C42)),$G42="Paga"),"",MAX(0,TODAY()-$C42)),""))</f>
        <v/>
      </c>
      <c r="J42" s="32">
        <f>IF($A42="","",IFERROR(IF(NOT(ISNUMBER($D42)),"",MAX(0,$D42-IF(ISNUMBER($E42),$E42,0))),""))</f>
        <v/>
      </c>
    </row>
    <row r="43">
      <c r="A43" s="14" t="n"/>
      <c r="B43" s="18" t="n"/>
      <c r="C43" s="34" t="n"/>
      <c r="D43" s="33" t="n"/>
      <c r="E43" s="33" t="n"/>
      <c r="F43" s="34" t="n"/>
      <c r="G43" s="21">
        <f>IFERROR(IF($A43="","",IF(OR(NOT(ISNUMBER($C43)),NOT(ISNUMBER($D43)),AND($E43&lt;&gt;"",NOT(ISNUMBER($E43))),AND($F43&lt;&gt;"",NOT(ISNUMBER($F43))),AND($E43&lt;&gt;"",$F43=""),AND($E43="",$F43&lt;&gt;"")),"Conferir",IF(AND($E43&lt;&gt;"",$E43&gt;=$D43),"Paga",IF(AND($E43&lt;&gt;"",$E43&gt;0,$E43&lt;$D43),"Parcial",IF($C43&lt;TODAY(),"Em atraso",IF($C43&lt;=TODAY()+Premissas!$B$4,"Vence em breve","A vencer")))))),"Conferir")</f>
        <v/>
      </c>
      <c r="H43" s="14" t="n"/>
      <c r="I43" s="37">
        <f>IF($A43="","",IFERROR(IF(OR(NOT(ISNUMBER($C43)),$G43="Paga"),"",MAX(0,TODAY()-$C43)),""))</f>
        <v/>
      </c>
      <c r="J43" s="31">
        <f>IF($A43="","",IFERROR(IF(NOT(ISNUMBER($D43)),"",MAX(0,$D43-IF(ISNUMBER($E43),$E43,0))),""))</f>
        <v/>
      </c>
    </row>
    <row r="44">
      <c r="A44" s="14" t="n"/>
      <c r="B44" s="18" t="n"/>
      <c r="C44" s="34" t="n"/>
      <c r="D44" s="33" t="n"/>
      <c r="E44" s="33" t="n"/>
      <c r="F44" s="34" t="n"/>
      <c r="G44" s="23">
        <f>IFERROR(IF($A44="","",IF(OR(NOT(ISNUMBER($C44)),NOT(ISNUMBER($D44)),AND($E44&lt;&gt;"",NOT(ISNUMBER($E44))),AND($F44&lt;&gt;"",NOT(ISNUMBER($F44))),AND($E44&lt;&gt;"",$F44=""),AND($E44="",$F44&lt;&gt;"")),"Conferir",IF(AND($E44&lt;&gt;"",$E44&gt;=$D44),"Paga",IF(AND($E44&lt;&gt;"",$E44&gt;0,$E44&lt;$D44),"Parcial",IF($C44&lt;TODAY(),"Em atraso",IF($C44&lt;=TODAY()+Premissas!$B$4,"Vence em breve","A vencer")))))),"Conferir")</f>
        <v/>
      </c>
      <c r="H44" s="14" t="n"/>
      <c r="I44" s="38">
        <f>IF($A44="","",IFERROR(IF(OR(NOT(ISNUMBER($C44)),$G44="Paga"),"",MAX(0,TODAY()-$C44)),""))</f>
        <v/>
      </c>
      <c r="J44" s="32">
        <f>IF($A44="","",IFERROR(IF(NOT(ISNUMBER($D44)),"",MAX(0,$D44-IF(ISNUMBER($E44),$E44,0))),""))</f>
        <v/>
      </c>
    </row>
    <row r="45">
      <c r="A45" s="14" t="n"/>
      <c r="B45" s="18" t="n"/>
      <c r="C45" s="34" t="n"/>
      <c r="D45" s="33" t="n"/>
      <c r="E45" s="33" t="n"/>
      <c r="F45" s="34" t="n"/>
      <c r="G45" s="21">
        <f>IFERROR(IF($A45="","",IF(OR(NOT(ISNUMBER($C45)),NOT(ISNUMBER($D45)),AND($E45&lt;&gt;"",NOT(ISNUMBER($E45))),AND($F45&lt;&gt;"",NOT(ISNUMBER($F45))),AND($E45&lt;&gt;"",$F45=""),AND($E45="",$F45&lt;&gt;"")),"Conferir",IF(AND($E45&lt;&gt;"",$E45&gt;=$D45),"Paga",IF(AND($E45&lt;&gt;"",$E45&gt;0,$E45&lt;$D45),"Parcial",IF($C45&lt;TODAY(),"Em atraso",IF($C45&lt;=TODAY()+Premissas!$B$4,"Vence em breve","A vencer")))))),"Conferir")</f>
        <v/>
      </c>
      <c r="H45" s="14" t="n"/>
      <c r="I45" s="37">
        <f>IF($A45="","",IFERROR(IF(OR(NOT(ISNUMBER($C45)),$G45="Paga"),"",MAX(0,TODAY()-$C45)),""))</f>
        <v/>
      </c>
      <c r="J45" s="31">
        <f>IF($A45="","",IFERROR(IF(NOT(ISNUMBER($D45)),"",MAX(0,$D45-IF(ISNUMBER($E45),$E45,0))),""))</f>
        <v/>
      </c>
    </row>
    <row r="46">
      <c r="A46" s="14" t="n"/>
      <c r="B46" s="18" t="n"/>
      <c r="C46" s="34" t="n"/>
      <c r="D46" s="33" t="n"/>
      <c r="E46" s="33" t="n"/>
      <c r="F46" s="34" t="n"/>
      <c r="G46" s="23">
        <f>IFERROR(IF($A46="","",IF(OR(NOT(ISNUMBER($C46)),NOT(ISNUMBER($D46)),AND($E46&lt;&gt;"",NOT(ISNUMBER($E46))),AND($F46&lt;&gt;"",NOT(ISNUMBER($F46))),AND($E46&lt;&gt;"",$F46=""),AND($E46="",$F46&lt;&gt;"")),"Conferir",IF(AND($E46&lt;&gt;"",$E46&gt;=$D46),"Paga",IF(AND($E46&lt;&gt;"",$E46&gt;0,$E46&lt;$D46),"Parcial",IF($C46&lt;TODAY(),"Em atraso",IF($C46&lt;=TODAY()+Premissas!$B$4,"Vence em breve","A vencer")))))),"Conferir")</f>
        <v/>
      </c>
      <c r="H46" s="14" t="n"/>
      <c r="I46" s="38">
        <f>IF($A46="","",IFERROR(IF(OR(NOT(ISNUMBER($C46)),$G46="Paga"),"",MAX(0,TODAY()-$C46)),""))</f>
        <v/>
      </c>
      <c r="J46" s="32">
        <f>IF($A46="","",IFERROR(IF(NOT(ISNUMBER($D46)),"",MAX(0,$D46-IF(ISNUMBER($E46),$E46,0))),""))</f>
        <v/>
      </c>
    </row>
    <row r="47">
      <c r="A47" s="14" t="n"/>
      <c r="B47" s="18" t="n"/>
      <c r="C47" s="34" t="n"/>
      <c r="D47" s="33" t="n"/>
      <c r="E47" s="33" t="n"/>
      <c r="F47" s="34" t="n"/>
      <c r="G47" s="21">
        <f>IFERROR(IF($A47="","",IF(OR(NOT(ISNUMBER($C47)),NOT(ISNUMBER($D47)),AND($E47&lt;&gt;"",NOT(ISNUMBER($E47))),AND($F47&lt;&gt;"",NOT(ISNUMBER($F47))),AND($E47&lt;&gt;"",$F47=""),AND($E47="",$F47&lt;&gt;"")),"Conferir",IF(AND($E47&lt;&gt;"",$E47&gt;=$D47),"Paga",IF(AND($E47&lt;&gt;"",$E47&gt;0,$E47&lt;$D47),"Parcial",IF($C47&lt;TODAY(),"Em atraso",IF($C47&lt;=TODAY()+Premissas!$B$4,"Vence em breve","A vencer")))))),"Conferir")</f>
        <v/>
      </c>
      <c r="H47" s="14" t="n"/>
      <c r="I47" s="37">
        <f>IF($A47="","",IFERROR(IF(OR(NOT(ISNUMBER($C47)),$G47="Paga"),"",MAX(0,TODAY()-$C47)),""))</f>
        <v/>
      </c>
      <c r="J47" s="31">
        <f>IF($A47="","",IFERROR(IF(NOT(ISNUMBER($D47)),"",MAX(0,$D47-IF(ISNUMBER($E47),$E47,0))),""))</f>
        <v/>
      </c>
    </row>
    <row r="48">
      <c r="A48" s="14" t="n"/>
      <c r="B48" s="18" t="n"/>
      <c r="C48" s="34" t="n"/>
      <c r="D48" s="33" t="n"/>
      <c r="E48" s="33" t="n"/>
      <c r="F48" s="34" t="n"/>
      <c r="G48" s="23">
        <f>IFERROR(IF($A48="","",IF(OR(NOT(ISNUMBER($C48)),NOT(ISNUMBER($D48)),AND($E48&lt;&gt;"",NOT(ISNUMBER($E48))),AND($F48&lt;&gt;"",NOT(ISNUMBER($F48))),AND($E48&lt;&gt;"",$F48=""),AND($E48="",$F48&lt;&gt;"")),"Conferir",IF(AND($E48&lt;&gt;"",$E48&gt;=$D48),"Paga",IF(AND($E48&lt;&gt;"",$E48&gt;0,$E48&lt;$D48),"Parcial",IF($C48&lt;TODAY(),"Em atraso",IF($C48&lt;=TODAY()+Premissas!$B$4,"Vence em breve","A vencer")))))),"Conferir")</f>
        <v/>
      </c>
      <c r="H48" s="14" t="n"/>
      <c r="I48" s="38">
        <f>IF($A48="","",IFERROR(IF(OR(NOT(ISNUMBER($C48)),$G48="Paga"),"",MAX(0,TODAY()-$C48)),""))</f>
        <v/>
      </c>
      <c r="J48" s="32">
        <f>IF($A48="","",IFERROR(IF(NOT(ISNUMBER($D48)),"",MAX(0,$D48-IF(ISNUMBER($E48),$E48,0))),""))</f>
        <v/>
      </c>
    </row>
    <row r="49">
      <c r="A49" s="14" t="n"/>
      <c r="B49" s="18" t="n"/>
      <c r="C49" s="34" t="n"/>
      <c r="D49" s="33" t="n"/>
      <c r="E49" s="33" t="n"/>
      <c r="F49" s="34" t="n"/>
      <c r="G49" s="21">
        <f>IFERROR(IF($A49="","",IF(OR(NOT(ISNUMBER($C49)),NOT(ISNUMBER($D49)),AND($E49&lt;&gt;"",NOT(ISNUMBER($E49))),AND($F49&lt;&gt;"",NOT(ISNUMBER($F49))),AND($E49&lt;&gt;"",$F49=""),AND($E49="",$F49&lt;&gt;"")),"Conferir",IF(AND($E49&lt;&gt;"",$E49&gt;=$D49),"Paga",IF(AND($E49&lt;&gt;"",$E49&gt;0,$E49&lt;$D49),"Parcial",IF($C49&lt;TODAY(),"Em atraso",IF($C49&lt;=TODAY()+Premissas!$B$4,"Vence em breve","A vencer")))))),"Conferir")</f>
        <v/>
      </c>
      <c r="H49" s="14" t="n"/>
      <c r="I49" s="37">
        <f>IF($A49="","",IFERROR(IF(OR(NOT(ISNUMBER($C49)),$G49="Paga"),"",MAX(0,TODAY()-$C49)),""))</f>
        <v/>
      </c>
      <c r="J49" s="31">
        <f>IF($A49="","",IFERROR(IF(NOT(ISNUMBER($D49)),"",MAX(0,$D49-IF(ISNUMBER($E49),$E49,0))),""))</f>
        <v/>
      </c>
    </row>
    <row r="50">
      <c r="A50" s="14" t="n"/>
      <c r="B50" s="18" t="n"/>
      <c r="C50" s="34" t="n"/>
      <c r="D50" s="33" t="n"/>
      <c r="E50" s="33" t="n"/>
      <c r="F50" s="34" t="n"/>
      <c r="G50" s="23">
        <f>IFERROR(IF($A50="","",IF(OR(NOT(ISNUMBER($C50)),NOT(ISNUMBER($D50)),AND($E50&lt;&gt;"",NOT(ISNUMBER($E50))),AND($F50&lt;&gt;"",NOT(ISNUMBER($F50))),AND($E50&lt;&gt;"",$F50=""),AND($E50="",$F50&lt;&gt;"")),"Conferir",IF(AND($E50&lt;&gt;"",$E50&gt;=$D50),"Paga",IF(AND($E50&lt;&gt;"",$E50&gt;0,$E50&lt;$D50),"Parcial",IF($C50&lt;TODAY(),"Em atraso",IF($C50&lt;=TODAY()+Premissas!$B$4,"Vence em breve","A vencer")))))),"Conferir")</f>
        <v/>
      </c>
      <c r="H50" s="14" t="n"/>
      <c r="I50" s="38">
        <f>IF($A50="","",IFERROR(IF(OR(NOT(ISNUMBER($C50)),$G50="Paga"),"",MAX(0,TODAY()-$C50)),""))</f>
        <v/>
      </c>
      <c r="J50" s="32">
        <f>IF($A50="","",IFERROR(IF(NOT(ISNUMBER($D50)),"",MAX(0,$D50-IF(ISNUMBER($E50),$E50,0))),""))</f>
        <v/>
      </c>
    </row>
    <row r="51">
      <c r="A51" s="14" t="n"/>
      <c r="B51" s="18" t="n"/>
      <c r="C51" s="34" t="n"/>
      <c r="D51" s="33" t="n"/>
      <c r="E51" s="33" t="n"/>
      <c r="F51" s="34" t="n"/>
      <c r="G51" s="21">
        <f>IFERROR(IF($A51="","",IF(OR(NOT(ISNUMBER($C51)),NOT(ISNUMBER($D51)),AND($E51&lt;&gt;"",NOT(ISNUMBER($E51))),AND($F51&lt;&gt;"",NOT(ISNUMBER($F51))),AND($E51&lt;&gt;"",$F51=""),AND($E51="",$F51&lt;&gt;"")),"Conferir",IF(AND($E51&lt;&gt;"",$E51&gt;=$D51),"Paga",IF(AND($E51&lt;&gt;"",$E51&gt;0,$E51&lt;$D51),"Parcial",IF($C51&lt;TODAY(),"Em atraso",IF($C51&lt;=TODAY()+Premissas!$B$4,"Vence em breve","A vencer")))))),"Conferir")</f>
        <v/>
      </c>
      <c r="H51" s="14" t="n"/>
      <c r="I51" s="37">
        <f>IF($A51="","",IFERROR(IF(OR(NOT(ISNUMBER($C51)),$G51="Paga"),"",MAX(0,TODAY()-$C51)),""))</f>
        <v/>
      </c>
      <c r="J51" s="31">
        <f>IF($A51="","",IFERROR(IF(NOT(ISNUMBER($D51)),"",MAX(0,$D51-IF(ISNUMBER($E51),$E51,0))),""))</f>
        <v/>
      </c>
    </row>
    <row r="52">
      <c r="A52" s="14" t="n"/>
      <c r="B52" s="18" t="n"/>
      <c r="C52" s="34" t="n"/>
      <c r="D52" s="33" t="n"/>
      <c r="E52" s="33" t="n"/>
      <c r="F52" s="34" t="n"/>
      <c r="G52" s="23">
        <f>IFERROR(IF($A52="","",IF(OR(NOT(ISNUMBER($C52)),NOT(ISNUMBER($D52)),AND($E52&lt;&gt;"",NOT(ISNUMBER($E52))),AND($F52&lt;&gt;"",NOT(ISNUMBER($F52))),AND($E52&lt;&gt;"",$F52=""),AND($E52="",$F52&lt;&gt;"")),"Conferir",IF(AND($E52&lt;&gt;"",$E52&gt;=$D52),"Paga",IF(AND($E52&lt;&gt;"",$E52&gt;0,$E52&lt;$D52),"Parcial",IF($C52&lt;TODAY(),"Em atraso",IF($C52&lt;=TODAY()+Premissas!$B$4,"Vence em breve","A vencer")))))),"Conferir")</f>
        <v/>
      </c>
      <c r="H52" s="14" t="n"/>
      <c r="I52" s="38">
        <f>IF($A52="","",IFERROR(IF(OR(NOT(ISNUMBER($C52)),$G52="Paga"),"",MAX(0,TODAY()-$C52)),""))</f>
        <v/>
      </c>
      <c r="J52" s="32">
        <f>IF($A52="","",IFERROR(IF(NOT(ISNUMBER($D52)),"",MAX(0,$D52-IF(ISNUMBER($E52),$E52,0))),""))</f>
        <v/>
      </c>
    </row>
    <row r="53">
      <c r="A53" s="14" t="n"/>
      <c r="B53" s="18" t="n"/>
      <c r="C53" s="34" t="n"/>
      <c r="D53" s="33" t="n"/>
      <c r="E53" s="33" t="n"/>
      <c r="F53" s="34" t="n"/>
      <c r="G53" s="21">
        <f>IFERROR(IF($A53="","",IF(OR(NOT(ISNUMBER($C53)),NOT(ISNUMBER($D53)),AND($E53&lt;&gt;"",NOT(ISNUMBER($E53))),AND($F53&lt;&gt;"",NOT(ISNUMBER($F53))),AND($E53&lt;&gt;"",$F53=""),AND($E53="",$F53&lt;&gt;"")),"Conferir",IF(AND($E53&lt;&gt;"",$E53&gt;=$D53),"Paga",IF(AND($E53&lt;&gt;"",$E53&gt;0,$E53&lt;$D53),"Parcial",IF($C53&lt;TODAY(),"Em atraso",IF($C53&lt;=TODAY()+Premissas!$B$4,"Vence em breve","A vencer")))))),"Conferir")</f>
        <v/>
      </c>
      <c r="H53" s="14" t="n"/>
      <c r="I53" s="37">
        <f>IF($A53="","",IFERROR(IF(OR(NOT(ISNUMBER($C53)),$G53="Paga"),"",MAX(0,TODAY()-$C53)),""))</f>
        <v/>
      </c>
      <c r="J53" s="31">
        <f>IF($A53="","",IFERROR(IF(NOT(ISNUMBER($D53)),"",MAX(0,$D53-IF(ISNUMBER($E53),$E53,0))),""))</f>
        <v/>
      </c>
    </row>
    <row r="54">
      <c r="A54" s="14" t="n"/>
      <c r="B54" s="18" t="n"/>
      <c r="C54" s="34" t="n"/>
      <c r="D54" s="33" t="n"/>
      <c r="E54" s="33" t="n"/>
      <c r="F54" s="34" t="n"/>
      <c r="G54" s="23">
        <f>IFERROR(IF($A54="","",IF(OR(NOT(ISNUMBER($C54)),NOT(ISNUMBER($D54)),AND($E54&lt;&gt;"",NOT(ISNUMBER($E54))),AND($F54&lt;&gt;"",NOT(ISNUMBER($F54))),AND($E54&lt;&gt;"",$F54=""),AND($E54="",$F54&lt;&gt;"")),"Conferir",IF(AND($E54&lt;&gt;"",$E54&gt;=$D54),"Paga",IF(AND($E54&lt;&gt;"",$E54&gt;0,$E54&lt;$D54),"Parcial",IF($C54&lt;TODAY(),"Em atraso",IF($C54&lt;=TODAY()+Premissas!$B$4,"Vence em breve","A vencer")))))),"Conferir")</f>
        <v/>
      </c>
      <c r="H54" s="14" t="n"/>
      <c r="I54" s="38">
        <f>IF($A54="","",IFERROR(IF(OR(NOT(ISNUMBER($C54)),$G54="Paga"),"",MAX(0,TODAY()-$C54)),""))</f>
        <v/>
      </c>
      <c r="J54" s="32">
        <f>IF($A54="","",IFERROR(IF(NOT(ISNUMBER($D54)),"",MAX(0,$D54-IF(ISNUMBER($E54),$E54,0))),""))</f>
        <v/>
      </c>
    </row>
    <row r="55">
      <c r="A55" s="14" t="n"/>
      <c r="B55" s="18" t="n"/>
      <c r="C55" s="34" t="n"/>
      <c r="D55" s="33" t="n"/>
      <c r="E55" s="33" t="n"/>
      <c r="F55" s="34" t="n"/>
      <c r="G55" s="21">
        <f>IFERROR(IF($A55="","",IF(OR(NOT(ISNUMBER($C55)),NOT(ISNUMBER($D55)),AND($E55&lt;&gt;"",NOT(ISNUMBER($E55))),AND($F55&lt;&gt;"",NOT(ISNUMBER($F55))),AND($E55&lt;&gt;"",$F55=""),AND($E55="",$F55&lt;&gt;"")),"Conferir",IF(AND($E55&lt;&gt;"",$E55&gt;=$D55),"Paga",IF(AND($E55&lt;&gt;"",$E55&gt;0,$E55&lt;$D55),"Parcial",IF($C55&lt;TODAY(),"Em atraso",IF($C55&lt;=TODAY()+Premissas!$B$4,"Vence em breve","A vencer")))))),"Conferir")</f>
        <v/>
      </c>
      <c r="H55" s="14" t="n"/>
      <c r="I55" s="37">
        <f>IF($A55="","",IFERROR(IF(OR(NOT(ISNUMBER($C55)),$G55="Paga"),"",MAX(0,TODAY()-$C55)),""))</f>
        <v/>
      </c>
      <c r="J55" s="31">
        <f>IF($A55="","",IFERROR(IF(NOT(ISNUMBER($D55)),"",MAX(0,$D55-IF(ISNUMBER($E55),$E55,0))),""))</f>
        <v/>
      </c>
    </row>
    <row r="56">
      <c r="A56" s="14" t="n"/>
      <c r="B56" s="18" t="n"/>
      <c r="C56" s="34" t="n"/>
      <c r="D56" s="33" t="n"/>
      <c r="E56" s="33" t="n"/>
      <c r="F56" s="34" t="n"/>
      <c r="G56" s="23">
        <f>IFERROR(IF($A56="","",IF(OR(NOT(ISNUMBER($C56)),NOT(ISNUMBER($D56)),AND($E56&lt;&gt;"",NOT(ISNUMBER($E56))),AND($F56&lt;&gt;"",NOT(ISNUMBER($F56))),AND($E56&lt;&gt;"",$F56=""),AND($E56="",$F56&lt;&gt;"")),"Conferir",IF(AND($E56&lt;&gt;"",$E56&gt;=$D56),"Paga",IF(AND($E56&lt;&gt;"",$E56&gt;0,$E56&lt;$D56),"Parcial",IF($C56&lt;TODAY(),"Em atraso",IF($C56&lt;=TODAY()+Premissas!$B$4,"Vence em breve","A vencer")))))),"Conferir")</f>
        <v/>
      </c>
      <c r="H56" s="14" t="n"/>
      <c r="I56" s="38">
        <f>IF($A56="","",IFERROR(IF(OR(NOT(ISNUMBER($C56)),$G56="Paga"),"",MAX(0,TODAY()-$C56)),""))</f>
        <v/>
      </c>
      <c r="J56" s="32">
        <f>IF($A56="","",IFERROR(IF(NOT(ISNUMBER($D56)),"",MAX(0,$D56-IF(ISNUMBER($E56),$E56,0))),""))</f>
        <v/>
      </c>
    </row>
    <row r="57">
      <c r="A57" s="14" t="n"/>
      <c r="B57" s="18" t="n"/>
      <c r="C57" s="34" t="n"/>
      <c r="D57" s="33" t="n"/>
      <c r="E57" s="33" t="n"/>
      <c r="F57" s="34" t="n"/>
      <c r="G57" s="21">
        <f>IFERROR(IF($A57="","",IF(OR(NOT(ISNUMBER($C57)),NOT(ISNUMBER($D57)),AND($E57&lt;&gt;"",NOT(ISNUMBER($E57))),AND($F57&lt;&gt;"",NOT(ISNUMBER($F57))),AND($E57&lt;&gt;"",$F57=""),AND($E57="",$F57&lt;&gt;"")),"Conferir",IF(AND($E57&lt;&gt;"",$E57&gt;=$D57),"Paga",IF(AND($E57&lt;&gt;"",$E57&gt;0,$E57&lt;$D57),"Parcial",IF($C57&lt;TODAY(),"Em atraso",IF($C57&lt;=TODAY()+Premissas!$B$4,"Vence em breve","A vencer")))))),"Conferir")</f>
        <v/>
      </c>
      <c r="H57" s="14" t="n"/>
      <c r="I57" s="37">
        <f>IF($A57="","",IFERROR(IF(OR(NOT(ISNUMBER($C57)),$G57="Paga"),"",MAX(0,TODAY()-$C57)),""))</f>
        <v/>
      </c>
      <c r="J57" s="31">
        <f>IF($A57="","",IFERROR(IF(NOT(ISNUMBER($D57)),"",MAX(0,$D57-IF(ISNUMBER($E57),$E57,0))),""))</f>
        <v/>
      </c>
    </row>
    <row r="58">
      <c r="A58" s="14" t="n"/>
      <c r="B58" s="18" t="n"/>
      <c r="C58" s="34" t="n"/>
      <c r="D58" s="33" t="n"/>
      <c r="E58" s="33" t="n"/>
      <c r="F58" s="34" t="n"/>
      <c r="G58" s="23">
        <f>IFERROR(IF($A58="","",IF(OR(NOT(ISNUMBER($C58)),NOT(ISNUMBER($D58)),AND($E58&lt;&gt;"",NOT(ISNUMBER($E58))),AND($F58&lt;&gt;"",NOT(ISNUMBER($F58))),AND($E58&lt;&gt;"",$F58=""),AND($E58="",$F58&lt;&gt;"")),"Conferir",IF(AND($E58&lt;&gt;"",$E58&gt;=$D58),"Paga",IF(AND($E58&lt;&gt;"",$E58&gt;0,$E58&lt;$D58),"Parcial",IF($C58&lt;TODAY(),"Em atraso",IF($C58&lt;=TODAY()+Premissas!$B$4,"Vence em breve","A vencer")))))),"Conferir")</f>
        <v/>
      </c>
      <c r="H58" s="14" t="n"/>
      <c r="I58" s="38">
        <f>IF($A58="","",IFERROR(IF(OR(NOT(ISNUMBER($C58)),$G58="Paga"),"",MAX(0,TODAY()-$C58)),""))</f>
        <v/>
      </c>
      <c r="J58" s="32">
        <f>IF($A58="","",IFERROR(IF(NOT(ISNUMBER($D58)),"",MAX(0,$D58-IF(ISNUMBER($E58),$E58,0))),""))</f>
        <v/>
      </c>
    </row>
    <row r="59">
      <c r="A59" s="14" t="n"/>
      <c r="B59" s="18" t="n"/>
      <c r="C59" s="34" t="n"/>
      <c r="D59" s="33" t="n"/>
      <c r="E59" s="33" t="n"/>
      <c r="F59" s="34" t="n"/>
      <c r="G59" s="21">
        <f>IFERROR(IF($A59="","",IF(OR(NOT(ISNUMBER($C59)),NOT(ISNUMBER($D59)),AND($E59&lt;&gt;"",NOT(ISNUMBER($E59))),AND($F59&lt;&gt;"",NOT(ISNUMBER($F59))),AND($E59&lt;&gt;"",$F59=""),AND($E59="",$F59&lt;&gt;"")),"Conferir",IF(AND($E59&lt;&gt;"",$E59&gt;=$D59),"Paga",IF(AND($E59&lt;&gt;"",$E59&gt;0,$E59&lt;$D59),"Parcial",IF($C59&lt;TODAY(),"Em atraso",IF($C59&lt;=TODAY()+Premissas!$B$4,"Vence em breve","A vencer")))))),"Conferir")</f>
        <v/>
      </c>
      <c r="H59" s="14" t="n"/>
      <c r="I59" s="37">
        <f>IF($A59="","",IFERROR(IF(OR(NOT(ISNUMBER($C59)),$G59="Paga"),"",MAX(0,TODAY()-$C59)),""))</f>
        <v/>
      </c>
      <c r="J59" s="31">
        <f>IF($A59="","",IFERROR(IF(NOT(ISNUMBER($D59)),"",MAX(0,$D59-IF(ISNUMBER($E59),$E59,0))),""))</f>
        <v/>
      </c>
    </row>
    <row r="60">
      <c r="A60" s="14" t="n"/>
      <c r="B60" s="18" t="n"/>
      <c r="C60" s="34" t="n"/>
      <c r="D60" s="33" t="n"/>
      <c r="E60" s="33" t="n"/>
      <c r="F60" s="34" t="n"/>
      <c r="G60" s="23">
        <f>IFERROR(IF($A60="","",IF(OR(NOT(ISNUMBER($C60)),NOT(ISNUMBER($D60)),AND($E60&lt;&gt;"",NOT(ISNUMBER($E60))),AND($F60&lt;&gt;"",NOT(ISNUMBER($F60))),AND($E60&lt;&gt;"",$F60=""),AND($E60="",$F60&lt;&gt;"")),"Conferir",IF(AND($E60&lt;&gt;"",$E60&gt;=$D60),"Paga",IF(AND($E60&lt;&gt;"",$E60&gt;0,$E60&lt;$D60),"Parcial",IF($C60&lt;TODAY(),"Em atraso",IF($C60&lt;=TODAY()+Premissas!$B$4,"Vence em breve","A vencer")))))),"Conferir")</f>
        <v/>
      </c>
      <c r="H60" s="14" t="n"/>
      <c r="I60" s="38">
        <f>IF($A60="","",IFERROR(IF(OR(NOT(ISNUMBER($C60)),$G60="Paga"),"",MAX(0,TODAY()-$C60)),""))</f>
        <v/>
      </c>
      <c r="J60" s="32">
        <f>IF($A60="","",IFERROR(IF(NOT(ISNUMBER($D60)),"",MAX(0,$D60-IF(ISNUMBER($E60),$E60,0))),""))</f>
        <v/>
      </c>
    </row>
    <row r="61">
      <c r="A61" s="14" t="n"/>
      <c r="B61" s="18" t="n"/>
      <c r="C61" s="34" t="n"/>
      <c r="D61" s="33" t="n"/>
      <c r="E61" s="33" t="n"/>
      <c r="F61" s="34" t="n"/>
      <c r="G61" s="21">
        <f>IFERROR(IF($A61="","",IF(OR(NOT(ISNUMBER($C61)),NOT(ISNUMBER($D61)),AND($E61&lt;&gt;"",NOT(ISNUMBER($E61))),AND($F61&lt;&gt;"",NOT(ISNUMBER($F61))),AND($E61&lt;&gt;"",$F61=""),AND($E61="",$F61&lt;&gt;"")),"Conferir",IF(AND($E61&lt;&gt;"",$E61&gt;=$D61),"Paga",IF(AND($E61&lt;&gt;"",$E61&gt;0,$E61&lt;$D61),"Parcial",IF($C61&lt;TODAY(),"Em atraso",IF($C61&lt;=TODAY()+Premissas!$B$4,"Vence em breve","A vencer")))))),"Conferir")</f>
        <v/>
      </c>
      <c r="H61" s="14" t="n"/>
      <c r="I61" s="37">
        <f>IF($A61="","",IFERROR(IF(OR(NOT(ISNUMBER($C61)),$G61="Paga"),"",MAX(0,TODAY()-$C61)),""))</f>
        <v/>
      </c>
      <c r="J61" s="31">
        <f>IF($A61="","",IFERROR(IF(NOT(ISNUMBER($D61)),"",MAX(0,$D61-IF(ISNUMBER($E61),$E61,0))),""))</f>
        <v/>
      </c>
    </row>
    <row r="62">
      <c r="A62" s="14" t="n"/>
      <c r="B62" s="18" t="n"/>
      <c r="C62" s="34" t="n"/>
      <c r="D62" s="33" t="n"/>
      <c r="E62" s="33" t="n"/>
      <c r="F62" s="34" t="n"/>
      <c r="G62" s="23">
        <f>IFERROR(IF($A62="","",IF(OR(NOT(ISNUMBER($C62)),NOT(ISNUMBER($D62)),AND($E62&lt;&gt;"",NOT(ISNUMBER($E62))),AND($F62&lt;&gt;"",NOT(ISNUMBER($F62))),AND($E62&lt;&gt;"",$F62=""),AND($E62="",$F62&lt;&gt;"")),"Conferir",IF(AND($E62&lt;&gt;"",$E62&gt;=$D62),"Paga",IF(AND($E62&lt;&gt;"",$E62&gt;0,$E62&lt;$D62),"Parcial",IF($C62&lt;TODAY(),"Em atraso",IF($C62&lt;=TODAY()+Premissas!$B$4,"Vence em breve","A vencer")))))),"Conferir")</f>
        <v/>
      </c>
      <c r="H62" s="14" t="n"/>
      <c r="I62" s="38">
        <f>IF($A62="","",IFERROR(IF(OR(NOT(ISNUMBER($C62)),$G62="Paga"),"",MAX(0,TODAY()-$C62)),""))</f>
        <v/>
      </c>
      <c r="J62" s="32">
        <f>IF($A62="","",IFERROR(IF(NOT(ISNUMBER($D62)),"",MAX(0,$D62-IF(ISNUMBER($E62),$E62,0))),""))</f>
        <v/>
      </c>
    </row>
    <row r="63">
      <c r="A63" s="14" t="n"/>
      <c r="B63" s="18" t="n"/>
      <c r="C63" s="34" t="n"/>
      <c r="D63" s="33" t="n"/>
      <c r="E63" s="33" t="n"/>
      <c r="F63" s="34" t="n"/>
      <c r="G63" s="21">
        <f>IFERROR(IF($A63="","",IF(OR(NOT(ISNUMBER($C63)),NOT(ISNUMBER($D63)),AND($E63&lt;&gt;"",NOT(ISNUMBER($E63))),AND($F63&lt;&gt;"",NOT(ISNUMBER($F63))),AND($E63&lt;&gt;"",$F63=""),AND($E63="",$F63&lt;&gt;"")),"Conferir",IF(AND($E63&lt;&gt;"",$E63&gt;=$D63),"Paga",IF(AND($E63&lt;&gt;"",$E63&gt;0,$E63&lt;$D63),"Parcial",IF($C63&lt;TODAY(),"Em atraso",IF($C63&lt;=TODAY()+Premissas!$B$4,"Vence em breve","A vencer")))))),"Conferir")</f>
        <v/>
      </c>
      <c r="H63" s="14" t="n"/>
      <c r="I63" s="37">
        <f>IF($A63="","",IFERROR(IF(OR(NOT(ISNUMBER($C63)),$G63="Paga"),"",MAX(0,TODAY()-$C63)),""))</f>
        <v/>
      </c>
      <c r="J63" s="31">
        <f>IF($A63="","",IFERROR(IF(NOT(ISNUMBER($D63)),"",MAX(0,$D63-IF(ISNUMBER($E63),$E63,0))),""))</f>
        <v/>
      </c>
    </row>
    <row r="64">
      <c r="A64" s="14" t="n"/>
      <c r="B64" s="18" t="n"/>
      <c r="C64" s="34" t="n"/>
      <c r="D64" s="33" t="n"/>
      <c r="E64" s="33" t="n"/>
      <c r="F64" s="34" t="n"/>
      <c r="G64" s="23">
        <f>IFERROR(IF($A64="","",IF(OR(NOT(ISNUMBER($C64)),NOT(ISNUMBER($D64)),AND($E64&lt;&gt;"",NOT(ISNUMBER($E64))),AND($F64&lt;&gt;"",NOT(ISNUMBER($F64))),AND($E64&lt;&gt;"",$F64=""),AND($E64="",$F64&lt;&gt;"")),"Conferir",IF(AND($E64&lt;&gt;"",$E64&gt;=$D64),"Paga",IF(AND($E64&lt;&gt;"",$E64&gt;0,$E64&lt;$D64),"Parcial",IF($C64&lt;TODAY(),"Em atraso",IF($C64&lt;=TODAY()+Premissas!$B$4,"Vence em breve","A vencer")))))),"Conferir")</f>
        <v/>
      </c>
      <c r="H64" s="14" t="n"/>
      <c r="I64" s="38">
        <f>IF($A64="","",IFERROR(IF(OR(NOT(ISNUMBER($C64)),$G64="Paga"),"",MAX(0,TODAY()-$C64)),""))</f>
        <v/>
      </c>
      <c r="J64" s="32">
        <f>IF($A64="","",IFERROR(IF(NOT(ISNUMBER($D64)),"",MAX(0,$D64-IF(ISNUMBER($E64),$E64,0))),""))</f>
        <v/>
      </c>
    </row>
    <row r="65">
      <c r="A65" s="14" t="n"/>
      <c r="B65" s="18" t="n"/>
      <c r="C65" s="34" t="n"/>
      <c r="D65" s="33" t="n"/>
      <c r="E65" s="33" t="n"/>
      <c r="F65" s="34" t="n"/>
      <c r="G65" s="21">
        <f>IFERROR(IF($A65="","",IF(OR(NOT(ISNUMBER($C65)),NOT(ISNUMBER($D65)),AND($E65&lt;&gt;"",NOT(ISNUMBER($E65))),AND($F65&lt;&gt;"",NOT(ISNUMBER($F65))),AND($E65&lt;&gt;"",$F65=""),AND($E65="",$F65&lt;&gt;"")),"Conferir",IF(AND($E65&lt;&gt;"",$E65&gt;=$D65),"Paga",IF(AND($E65&lt;&gt;"",$E65&gt;0,$E65&lt;$D65),"Parcial",IF($C65&lt;TODAY(),"Em atraso",IF($C65&lt;=TODAY()+Premissas!$B$4,"Vence em breve","A vencer")))))),"Conferir")</f>
        <v/>
      </c>
      <c r="H65" s="14" t="n"/>
      <c r="I65" s="37">
        <f>IF($A65="","",IFERROR(IF(OR(NOT(ISNUMBER($C65)),$G65="Paga"),"",MAX(0,TODAY()-$C65)),""))</f>
        <v/>
      </c>
      <c r="J65" s="31">
        <f>IF($A65="","",IFERROR(IF(NOT(ISNUMBER($D65)),"",MAX(0,$D65-IF(ISNUMBER($E65),$E65,0))),""))</f>
        <v/>
      </c>
    </row>
    <row r="66">
      <c r="A66" s="14" t="n"/>
      <c r="B66" s="18" t="n"/>
      <c r="C66" s="34" t="n"/>
      <c r="D66" s="33" t="n"/>
      <c r="E66" s="33" t="n"/>
      <c r="F66" s="34" t="n"/>
      <c r="G66" s="23">
        <f>IFERROR(IF($A66="","",IF(OR(NOT(ISNUMBER($C66)),NOT(ISNUMBER($D66)),AND($E66&lt;&gt;"",NOT(ISNUMBER($E66))),AND($F66&lt;&gt;"",NOT(ISNUMBER($F66))),AND($E66&lt;&gt;"",$F66=""),AND($E66="",$F66&lt;&gt;"")),"Conferir",IF(AND($E66&lt;&gt;"",$E66&gt;=$D66),"Paga",IF(AND($E66&lt;&gt;"",$E66&gt;0,$E66&lt;$D66),"Parcial",IF($C66&lt;TODAY(),"Em atraso",IF($C66&lt;=TODAY()+Premissas!$B$4,"Vence em breve","A vencer")))))),"Conferir")</f>
        <v/>
      </c>
      <c r="H66" s="14" t="n"/>
      <c r="I66" s="38">
        <f>IF($A66="","",IFERROR(IF(OR(NOT(ISNUMBER($C66)),$G66="Paga"),"",MAX(0,TODAY()-$C66)),""))</f>
        <v/>
      </c>
      <c r="J66" s="32">
        <f>IF($A66="","",IFERROR(IF(NOT(ISNUMBER($D66)),"",MAX(0,$D66-IF(ISNUMBER($E66),$E66,0))),""))</f>
        <v/>
      </c>
    </row>
    <row r="67">
      <c r="A67" s="14" t="n"/>
      <c r="B67" s="18" t="n"/>
      <c r="C67" s="34" t="n"/>
      <c r="D67" s="33" t="n"/>
      <c r="E67" s="33" t="n"/>
      <c r="F67" s="34" t="n"/>
      <c r="G67" s="21">
        <f>IFERROR(IF($A67="","",IF(OR(NOT(ISNUMBER($C67)),NOT(ISNUMBER($D67)),AND($E67&lt;&gt;"",NOT(ISNUMBER($E67))),AND($F67&lt;&gt;"",NOT(ISNUMBER($F67))),AND($E67&lt;&gt;"",$F67=""),AND($E67="",$F67&lt;&gt;"")),"Conferir",IF(AND($E67&lt;&gt;"",$E67&gt;=$D67),"Paga",IF(AND($E67&lt;&gt;"",$E67&gt;0,$E67&lt;$D67),"Parcial",IF($C67&lt;TODAY(),"Em atraso",IF($C67&lt;=TODAY()+Premissas!$B$4,"Vence em breve","A vencer")))))),"Conferir")</f>
        <v/>
      </c>
      <c r="H67" s="14" t="n"/>
      <c r="I67" s="37">
        <f>IF($A67="","",IFERROR(IF(OR(NOT(ISNUMBER($C67)),$G67="Paga"),"",MAX(0,TODAY()-$C67)),""))</f>
        <v/>
      </c>
      <c r="J67" s="31">
        <f>IF($A67="","",IFERROR(IF(NOT(ISNUMBER($D67)),"",MAX(0,$D67-IF(ISNUMBER($E67),$E67,0))),""))</f>
        <v/>
      </c>
    </row>
    <row r="68">
      <c r="A68" s="14" t="n"/>
      <c r="B68" s="18" t="n"/>
      <c r="C68" s="34" t="n"/>
      <c r="D68" s="33" t="n"/>
      <c r="E68" s="33" t="n"/>
      <c r="F68" s="34" t="n"/>
      <c r="G68" s="23">
        <f>IFERROR(IF($A68="","",IF(OR(NOT(ISNUMBER($C68)),NOT(ISNUMBER($D68)),AND($E68&lt;&gt;"",NOT(ISNUMBER($E68))),AND($F68&lt;&gt;"",NOT(ISNUMBER($F68))),AND($E68&lt;&gt;"",$F68=""),AND($E68="",$F68&lt;&gt;"")),"Conferir",IF(AND($E68&lt;&gt;"",$E68&gt;=$D68),"Paga",IF(AND($E68&lt;&gt;"",$E68&gt;0,$E68&lt;$D68),"Parcial",IF($C68&lt;TODAY(),"Em atraso",IF($C68&lt;=TODAY()+Premissas!$B$4,"Vence em breve","A vencer")))))),"Conferir")</f>
        <v/>
      </c>
      <c r="H68" s="14" t="n"/>
      <c r="I68" s="38">
        <f>IF($A68="","",IFERROR(IF(OR(NOT(ISNUMBER($C68)),$G68="Paga"),"",MAX(0,TODAY()-$C68)),""))</f>
        <v/>
      </c>
      <c r="J68" s="32">
        <f>IF($A68="","",IFERROR(IF(NOT(ISNUMBER($D68)),"",MAX(0,$D68-IF(ISNUMBER($E68),$E68,0))),""))</f>
        <v/>
      </c>
    </row>
    <row r="69">
      <c r="A69" s="14" t="n"/>
      <c r="B69" s="18" t="n"/>
      <c r="C69" s="34" t="n"/>
      <c r="D69" s="33" t="n"/>
      <c r="E69" s="33" t="n"/>
      <c r="F69" s="34" t="n"/>
      <c r="G69" s="21">
        <f>IFERROR(IF($A69="","",IF(OR(NOT(ISNUMBER($C69)),NOT(ISNUMBER($D69)),AND($E69&lt;&gt;"",NOT(ISNUMBER($E69))),AND($F69&lt;&gt;"",NOT(ISNUMBER($F69))),AND($E69&lt;&gt;"",$F69=""),AND($E69="",$F69&lt;&gt;"")),"Conferir",IF(AND($E69&lt;&gt;"",$E69&gt;=$D69),"Paga",IF(AND($E69&lt;&gt;"",$E69&gt;0,$E69&lt;$D69),"Parcial",IF($C69&lt;TODAY(),"Em atraso",IF($C69&lt;=TODAY()+Premissas!$B$4,"Vence em breve","A vencer")))))),"Conferir")</f>
        <v/>
      </c>
      <c r="H69" s="14" t="n"/>
      <c r="I69" s="37">
        <f>IF($A69="","",IFERROR(IF(OR(NOT(ISNUMBER($C69)),$G69="Paga"),"",MAX(0,TODAY()-$C69)),""))</f>
        <v/>
      </c>
      <c r="J69" s="31">
        <f>IF($A69="","",IFERROR(IF(NOT(ISNUMBER($D69)),"",MAX(0,$D69-IF(ISNUMBER($E69),$E69,0))),""))</f>
        <v/>
      </c>
    </row>
    <row r="70">
      <c r="A70" s="14" t="n"/>
      <c r="B70" s="18" t="n"/>
      <c r="C70" s="34" t="n"/>
      <c r="D70" s="33" t="n"/>
      <c r="E70" s="33" t="n"/>
      <c r="F70" s="34" t="n"/>
      <c r="G70" s="23">
        <f>IFERROR(IF($A70="","",IF(OR(NOT(ISNUMBER($C70)),NOT(ISNUMBER($D70)),AND($E70&lt;&gt;"",NOT(ISNUMBER($E70))),AND($F70&lt;&gt;"",NOT(ISNUMBER($F70))),AND($E70&lt;&gt;"",$F70=""),AND($E70="",$F70&lt;&gt;"")),"Conferir",IF(AND($E70&lt;&gt;"",$E70&gt;=$D70),"Paga",IF(AND($E70&lt;&gt;"",$E70&gt;0,$E70&lt;$D70),"Parcial",IF($C70&lt;TODAY(),"Em atraso",IF($C70&lt;=TODAY()+Premissas!$B$4,"Vence em breve","A vencer")))))),"Conferir")</f>
        <v/>
      </c>
      <c r="H70" s="14" t="n"/>
      <c r="I70" s="38">
        <f>IF($A70="","",IFERROR(IF(OR(NOT(ISNUMBER($C70)),$G70="Paga"),"",MAX(0,TODAY()-$C70)),""))</f>
        <v/>
      </c>
      <c r="J70" s="32">
        <f>IF($A70="","",IFERROR(IF(NOT(ISNUMBER($D70)),"",MAX(0,$D70-IF(ISNUMBER($E70),$E70,0))),""))</f>
        <v/>
      </c>
    </row>
    <row r="71">
      <c r="A71" s="14" t="n"/>
      <c r="B71" s="18" t="n"/>
      <c r="C71" s="34" t="n"/>
      <c r="D71" s="33" t="n"/>
      <c r="E71" s="33" t="n"/>
      <c r="F71" s="34" t="n"/>
      <c r="G71" s="21">
        <f>IFERROR(IF($A71="","",IF(OR(NOT(ISNUMBER($C71)),NOT(ISNUMBER($D71)),AND($E71&lt;&gt;"",NOT(ISNUMBER($E71))),AND($F71&lt;&gt;"",NOT(ISNUMBER($F71))),AND($E71&lt;&gt;"",$F71=""),AND($E71="",$F71&lt;&gt;"")),"Conferir",IF(AND($E71&lt;&gt;"",$E71&gt;=$D71),"Paga",IF(AND($E71&lt;&gt;"",$E71&gt;0,$E71&lt;$D71),"Parcial",IF($C71&lt;TODAY(),"Em atraso",IF($C71&lt;=TODAY()+Premissas!$B$4,"Vence em breve","A vencer")))))),"Conferir")</f>
        <v/>
      </c>
      <c r="H71" s="14" t="n"/>
      <c r="I71" s="37">
        <f>IF($A71="","",IFERROR(IF(OR(NOT(ISNUMBER($C71)),$G71="Paga"),"",MAX(0,TODAY()-$C71)),""))</f>
        <v/>
      </c>
      <c r="J71" s="31">
        <f>IF($A71="","",IFERROR(IF(NOT(ISNUMBER($D71)),"",MAX(0,$D71-IF(ISNUMBER($E71),$E71,0))),""))</f>
        <v/>
      </c>
    </row>
    <row r="72">
      <c r="A72" s="14" t="n"/>
      <c r="B72" s="18" t="n"/>
      <c r="C72" s="34" t="n"/>
      <c r="D72" s="33" t="n"/>
      <c r="E72" s="33" t="n"/>
      <c r="F72" s="34" t="n"/>
      <c r="G72" s="23">
        <f>IFERROR(IF($A72="","",IF(OR(NOT(ISNUMBER($C72)),NOT(ISNUMBER($D72)),AND($E72&lt;&gt;"",NOT(ISNUMBER($E72))),AND($F72&lt;&gt;"",NOT(ISNUMBER($F72))),AND($E72&lt;&gt;"",$F72=""),AND($E72="",$F72&lt;&gt;"")),"Conferir",IF(AND($E72&lt;&gt;"",$E72&gt;=$D72),"Paga",IF(AND($E72&lt;&gt;"",$E72&gt;0,$E72&lt;$D72),"Parcial",IF($C72&lt;TODAY(),"Em atraso",IF($C72&lt;=TODAY()+Premissas!$B$4,"Vence em breve","A vencer")))))),"Conferir")</f>
        <v/>
      </c>
      <c r="H72" s="14" t="n"/>
      <c r="I72" s="38">
        <f>IF($A72="","",IFERROR(IF(OR(NOT(ISNUMBER($C72)),$G72="Paga"),"",MAX(0,TODAY()-$C72)),""))</f>
        <v/>
      </c>
      <c r="J72" s="32">
        <f>IF($A72="","",IFERROR(IF(NOT(ISNUMBER($D72)),"",MAX(0,$D72-IF(ISNUMBER($E72),$E72,0))),""))</f>
        <v/>
      </c>
    </row>
    <row r="73">
      <c r="A73" s="14" t="n"/>
      <c r="B73" s="18" t="n"/>
      <c r="C73" s="34" t="n"/>
      <c r="D73" s="33" t="n"/>
      <c r="E73" s="33" t="n"/>
      <c r="F73" s="34" t="n"/>
      <c r="G73" s="21">
        <f>IFERROR(IF($A73="","",IF(OR(NOT(ISNUMBER($C73)),NOT(ISNUMBER($D73)),AND($E73&lt;&gt;"",NOT(ISNUMBER($E73))),AND($F73&lt;&gt;"",NOT(ISNUMBER($F73))),AND($E73&lt;&gt;"",$F73=""),AND($E73="",$F73&lt;&gt;"")),"Conferir",IF(AND($E73&lt;&gt;"",$E73&gt;=$D73),"Paga",IF(AND($E73&lt;&gt;"",$E73&gt;0,$E73&lt;$D73),"Parcial",IF($C73&lt;TODAY(),"Em atraso",IF($C73&lt;=TODAY()+Premissas!$B$4,"Vence em breve","A vencer")))))),"Conferir")</f>
        <v/>
      </c>
      <c r="H73" s="14" t="n"/>
      <c r="I73" s="37">
        <f>IF($A73="","",IFERROR(IF(OR(NOT(ISNUMBER($C73)),$G73="Paga"),"",MAX(0,TODAY()-$C73)),""))</f>
        <v/>
      </c>
      <c r="J73" s="31">
        <f>IF($A73="","",IFERROR(IF(NOT(ISNUMBER($D73)),"",MAX(0,$D73-IF(ISNUMBER($E73),$E73,0))),""))</f>
        <v/>
      </c>
    </row>
    <row r="74">
      <c r="A74" s="14" t="n"/>
      <c r="B74" s="18" t="n"/>
      <c r="C74" s="34" t="n"/>
      <c r="D74" s="33" t="n"/>
      <c r="E74" s="33" t="n"/>
      <c r="F74" s="34" t="n"/>
      <c r="G74" s="23">
        <f>IFERROR(IF($A74="","",IF(OR(NOT(ISNUMBER($C74)),NOT(ISNUMBER($D74)),AND($E74&lt;&gt;"",NOT(ISNUMBER($E74))),AND($F74&lt;&gt;"",NOT(ISNUMBER($F74))),AND($E74&lt;&gt;"",$F74=""),AND($E74="",$F74&lt;&gt;"")),"Conferir",IF(AND($E74&lt;&gt;"",$E74&gt;=$D74),"Paga",IF(AND($E74&lt;&gt;"",$E74&gt;0,$E74&lt;$D74),"Parcial",IF($C74&lt;TODAY(),"Em atraso",IF($C74&lt;=TODAY()+Premissas!$B$4,"Vence em breve","A vencer")))))),"Conferir")</f>
        <v/>
      </c>
      <c r="H74" s="14" t="n"/>
      <c r="I74" s="38">
        <f>IF($A74="","",IFERROR(IF(OR(NOT(ISNUMBER($C74)),$G74="Paga"),"",MAX(0,TODAY()-$C74)),""))</f>
        <v/>
      </c>
      <c r="J74" s="32">
        <f>IF($A74="","",IFERROR(IF(NOT(ISNUMBER($D74)),"",MAX(0,$D74-IF(ISNUMBER($E74),$E74,0))),""))</f>
        <v/>
      </c>
    </row>
    <row r="75">
      <c r="A75" s="14" t="n"/>
      <c r="B75" s="18" t="n"/>
      <c r="C75" s="34" t="n"/>
      <c r="D75" s="33" t="n"/>
      <c r="E75" s="33" t="n"/>
      <c r="F75" s="34" t="n"/>
      <c r="G75" s="21">
        <f>IFERROR(IF($A75="","",IF(OR(NOT(ISNUMBER($C75)),NOT(ISNUMBER($D75)),AND($E75&lt;&gt;"",NOT(ISNUMBER($E75))),AND($F75&lt;&gt;"",NOT(ISNUMBER($F75))),AND($E75&lt;&gt;"",$F75=""),AND($E75="",$F75&lt;&gt;"")),"Conferir",IF(AND($E75&lt;&gt;"",$E75&gt;=$D75),"Paga",IF(AND($E75&lt;&gt;"",$E75&gt;0,$E75&lt;$D75),"Parcial",IF($C75&lt;TODAY(),"Em atraso",IF($C75&lt;=TODAY()+Premissas!$B$4,"Vence em breve","A vencer")))))),"Conferir")</f>
        <v/>
      </c>
      <c r="H75" s="14" t="n"/>
      <c r="I75" s="37">
        <f>IF($A75="","",IFERROR(IF(OR(NOT(ISNUMBER($C75)),$G75="Paga"),"",MAX(0,TODAY()-$C75)),""))</f>
        <v/>
      </c>
      <c r="J75" s="31">
        <f>IF($A75="","",IFERROR(IF(NOT(ISNUMBER($D75)),"",MAX(0,$D75-IF(ISNUMBER($E75),$E75,0))),""))</f>
        <v/>
      </c>
    </row>
    <row r="76">
      <c r="A76" s="14" t="n"/>
      <c r="B76" s="18" t="n"/>
      <c r="C76" s="34" t="n"/>
      <c r="D76" s="33" t="n"/>
      <c r="E76" s="33" t="n"/>
      <c r="F76" s="34" t="n"/>
      <c r="G76" s="23">
        <f>IFERROR(IF($A76="","",IF(OR(NOT(ISNUMBER($C76)),NOT(ISNUMBER($D76)),AND($E76&lt;&gt;"",NOT(ISNUMBER($E76))),AND($F76&lt;&gt;"",NOT(ISNUMBER($F76))),AND($E76&lt;&gt;"",$F76=""),AND($E76="",$F76&lt;&gt;"")),"Conferir",IF(AND($E76&lt;&gt;"",$E76&gt;=$D76),"Paga",IF(AND($E76&lt;&gt;"",$E76&gt;0,$E76&lt;$D76),"Parcial",IF($C76&lt;TODAY(),"Em atraso",IF($C76&lt;=TODAY()+Premissas!$B$4,"Vence em breve","A vencer")))))),"Conferir")</f>
        <v/>
      </c>
      <c r="H76" s="14" t="n"/>
      <c r="I76" s="38">
        <f>IF($A76="","",IFERROR(IF(OR(NOT(ISNUMBER($C76)),$G76="Paga"),"",MAX(0,TODAY()-$C76)),""))</f>
        <v/>
      </c>
      <c r="J76" s="32">
        <f>IF($A76="","",IFERROR(IF(NOT(ISNUMBER($D76)),"",MAX(0,$D76-IF(ISNUMBER($E76),$E76,0))),""))</f>
        <v/>
      </c>
    </row>
    <row r="77">
      <c r="A77" s="14" t="n"/>
      <c r="B77" s="18" t="n"/>
      <c r="C77" s="34" t="n"/>
      <c r="D77" s="33" t="n"/>
      <c r="E77" s="33" t="n"/>
      <c r="F77" s="34" t="n"/>
      <c r="G77" s="21">
        <f>IFERROR(IF($A77="","",IF(OR(NOT(ISNUMBER($C77)),NOT(ISNUMBER($D77)),AND($E77&lt;&gt;"",NOT(ISNUMBER($E77))),AND($F77&lt;&gt;"",NOT(ISNUMBER($F77))),AND($E77&lt;&gt;"",$F77=""),AND($E77="",$F77&lt;&gt;"")),"Conferir",IF(AND($E77&lt;&gt;"",$E77&gt;=$D77),"Paga",IF(AND($E77&lt;&gt;"",$E77&gt;0,$E77&lt;$D77),"Parcial",IF($C77&lt;TODAY(),"Em atraso",IF($C77&lt;=TODAY()+Premissas!$B$4,"Vence em breve","A vencer")))))),"Conferir")</f>
        <v/>
      </c>
      <c r="H77" s="14" t="n"/>
      <c r="I77" s="37">
        <f>IF($A77="","",IFERROR(IF(OR(NOT(ISNUMBER($C77)),$G77="Paga"),"",MAX(0,TODAY()-$C77)),""))</f>
        <v/>
      </c>
      <c r="J77" s="31">
        <f>IF($A77="","",IFERROR(IF(NOT(ISNUMBER($D77)),"",MAX(0,$D77-IF(ISNUMBER($E77),$E77,0))),""))</f>
        <v/>
      </c>
    </row>
    <row r="78">
      <c r="A78" s="14" t="n"/>
      <c r="B78" s="18" t="n"/>
      <c r="C78" s="34" t="n"/>
      <c r="D78" s="33" t="n"/>
      <c r="E78" s="33" t="n"/>
      <c r="F78" s="34" t="n"/>
      <c r="G78" s="23">
        <f>IFERROR(IF($A78="","",IF(OR(NOT(ISNUMBER($C78)),NOT(ISNUMBER($D78)),AND($E78&lt;&gt;"",NOT(ISNUMBER($E78))),AND($F78&lt;&gt;"",NOT(ISNUMBER($F78))),AND($E78&lt;&gt;"",$F78=""),AND($E78="",$F78&lt;&gt;"")),"Conferir",IF(AND($E78&lt;&gt;"",$E78&gt;=$D78),"Paga",IF(AND($E78&lt;&gt;"",$E78&gt;0,$E78&lt;$D78),"Parcial",IF($C78&lt;TODAY(),"Em atraso",IF($C78&lt;=TODAY()+Premissas!$B$4,"Vence em breve","A vencer")))))),"Conferir")</f>
        <v/>
      </c>
      <c r="H78" s="14" t="n"/>
      <c r="I78" s="38">
        <f>IF($A78="","",IFERROR(IF(OR(NOT(ISNUMBER($C78)),$G78="Paga"),"",MAX(0,TODAY()-$C78)),""))</f>
        <v/>
      </c>
      <c r="J78" s="32">
        <f>IF($A78="","",IFERROR(IF(NOT(ISNUMBER($D78)),"",MAX(0,$D78-IF(ISNUMBER($E78),$E78,0))),""))</f>
        <v/>
      </c>
    </row>
    <row r="79">
      <c r="A79" s="14" t="n"/>
      <c r="B79" s="18" t="n"/>
      <c r="C79" s="34" t="n"/>
      <c r="D79" s="33" t="n"/>
      <c r="E79" s="33" t="n"/>
      <c r="F79" s="34" t="n"/>
      <c r="G79" s="21">
        <f>IFERROR(IF($A79="","",IF(OR(NOT(ISNUMBER($C79)),NOT(ISNUMBER($D79)),AND($E79&lt;&gt;"",NOT(ISNUMBER($E79))),AND($F79&lt;&gt;"",NOT(ISNUMBER($F79))),AND($E79&lt;&gt;"",$F79=""),AND($E79="",$F79&lt;&gt;"")),"Conferir",IF(AND($E79&lt;&gt;"",$E79&gt;=$D79),"Paga",IF(AND($E79&lt;&gt;"",$E79&gt;0,$E79&lt;$D79),"Parcial",IF($C79&lt;TODAY(),"Em atraso",IF($C79&lt;=TODAY()+Premissas!$B$4,"Vence em breve","A vencer")))))),"Conferir")</f>
        <v/>
      </c>
      <c r="H79" s="14" t="n"/>
      <c r="I79" s="37">
        <f>IF($A79="","",IFERROR(IF(OR(NOT(ISNUMBER($C79)),$G79="Paga"),"",MAX(0,TODAY()-$C79)),""))</f>
        <v/>
      </c>
      <c r="J79" s="31">
        <f>IF($A79="","",IFERROR(IF(NOT(ISNUMBER($D79)),"",MAX(0,$D79-IF(ISNUMBER($E79),$E79,0))),""))</f>
        <v/>
      </c>
    </row>
    <row r="80">
      <c r="A80" s="14" t="n"/>
      <c r="B80" s="18" t="n"/>
      <c r="C80" s="34" t="n"/>
      <c r="D80" s="33" t="n"/>
      <c r="E80" s="33" t="n"/>
      <c r="F80" s="34" t="n"/>
      <c r="G80" s="23">
        <f>IFERROR(IF($A80="","",IF(OR(NOT(ISNUMBER($C80)),NOT(ISNUMBER($D80)),AND($E80&lt;&gt;"",NOT(ISNUMBER($E80))),AND($F80&lt;&gt;"",NOT(ISNUMBER($F80))),AND($E80&lt;&gt;"",$F80=""),AND($E80="",$F80&lt;&gt;"")),"Conferir",IF(AND($E80&lt;&gt;"",$E80&gt;=$D80),"Paga",IF(AND($E80&lt;&gt;"",$E80&gt;0,$E80&lt;$D80),"Parcial",IF($C80&lt;TODAY(),"Em atraso",IF($C80&lt;=TODAY()+Premissas!$B$4,"Vence em breve","A vencer")))))),"Conferir")</f>
        <v/>
      </c>
      <c r="H80" s="14" t="n"/>
      <c r="I80" s="38">
        <f>IF($A80="","",IFERROR(IF(OR(NOT(ISNUMBER($C80)),$G80="Paga"),"",MAX(0,TODAY()-$C80)),""))</f>
        <v/>
      </c>
      <c r="J80" s="32">
        <f>IF($A80="","",IFERROR(IF(NOT(ISNUMBER($D80)),"",MAX(0,$D80-IF(ISNUMBER($E80),$E80,0))),""))</f>
        <v/>
      </c>
    </row>
    <row r="81">
      <c r="A81" s="14" t="n"/>
      <c r="B81" s="18" t="n"/>
      <c r="C81" s="34" t="n"/>
      <c r="D81" s="33" t="n"/>
      <c r="E81" s="33" t="n"/>
      <c r="F81" s="34" t="n"/>
      <c r="G81" s="21">
        <f>IFERROR(IF($A81="","",IF(OR(NOT(ISNUMBER($C81)),NOT(ISNUMBER($D81)),AND($E81&lt;&gt;"",NOT(ISNUMBER($E81))),AND($F81&lt;&gt;"",NOT(ISNUMBER($F81))),AND($E81&lt;&gt;"",$F81=""),AND($E81="",$F81&lt;&gt;"")),"Conferir",IF(AND($E81&lt;&gt;"",$E81&gt;=$D81),"Paga",IF(AND($E81&lt;&gt;"",$E81&gt;0,$E81&lt;$D81),"Parcial",IF($C81&lt;TODAY(),"Em atraso",IF($C81&lt;=TODAY()+Premissas!$B$4,"Vence em breve","A vencer")))))),"Conferir")</f>
        <v/>
      </c>
      <c r="H81" s="14" t="n"/>
      <c r="I81" s="37">
        <f>IF($A81="","",IFERROR(IF(OR(NOT(ISNUMBER($C81)),$G81="Paga"),"",MAX(0,TODAY()-$C81)),""))</f>
        <v/>
      </c>
      <c r="J81" s="31">
        <f>IF($A81="","",IFERROR(IF(NOT(ISNUMBER($D81)),"",MAX(0,$D81-IF(ISNUMBER($E81),$E81,0))),""))</f>
        <v/>
      </c>
    </row>
    <row r="82">
      <c r="A82" s="14" t="n"/>
      <c r="B82" s="18" t="n"/>
      <c r="C82" s="34" t="n"/>
      <c r="D82" s="33" t="n"/>
      <c r="E82" s="33" t="n"/>
      <c r="F82" s="34" t="n"/>
      <c r="G82" s="23">
        <f>IFERROR(IF($A82="","",IF(OR(NOT(ISNUMBER($C82)),NOT(ISNUMBER($D82)),AND($E82&lt;&gt;"",NOT(ISNUMBER($E82))),AND($F82&lt;&gt;"",NOT(ISNUMBER($F82))),AND($E82&lt;&gt;"",$F82=""),AND($E82="",$F82&lt;&gt;"")),"Conferir",IF(AND($E82&lt;&gt;"",$E82&gt;=$D82),"Paga",IF(AND($E82&lt;&gt;"",$E82&gt;0,$E82&lt;$D82),"Parcial",IF($C82&lt;TODAY(),"Em atraso",IF($C82&lt;=TODAY()+Premissas!$B$4,"Vence em breve","A vencer")))))),"Conferir")</f>
        <v/>
      </c>
      <c r="H82" s="14" t="n"/>
      <c r="I82" s="38">
        <f>IF($A82="","",IFERROR(IF(OR(NOT(ISNUMBER($C82)),$G82="Paga"),"",MAX(0,TODAY()-$C82)),""))</f>
        <v/>
      </c>
      <c r="J82" s="32">
        <f>IF($A82="","",IFERROR(IF(NOT(ISNUMBER($D82)),"",MAX(0,$D82-IF(ISNUMBER($E82),$E82,0))),""))</f>
        <v/>
      </c>
    </row>
    <row r="83">
      <c r="A83" s="14" t="n"/>
      <c r="B83" s="18" t="n"/>
      <c r="C83" s="34" t="n"/>
      <c r="D83" s="33" t="n"/>
      <c r="E83" s="33" t="n"/>
      <c r="F83" s="34" t="n"/>
      <c r="G83" s="21">
        <f>IFERROR(IF($A83="","",IF(OR(NOT(ISNUMBER($C83)),NOT(ISNUMBER($D83)),AND($E83&lt;&gt;"",NOT(ISNUMBER($E83))),AND($F83&lt;&gt;"",NOT(ISNUMBER($F83))),AND($E83&lt;&gt;"",$F83=""),AND($E83="",$F83&lt;&gt;"")),"Conferir",IF(AND($E83&lt;&gt;"",$E83&gt;=$D83),"Paga",IF(AND($E83&lt;&gt;"",$E83&gt;0,$E83&lt;$D83),"Parcial",IF($C83&lt;TODAY(),"Em atraso",IF($C83&lt;=TODAY()+Premissas!$B$4,"Vence em breve","A vencer")))))),"Conferir")</f>
        <v/>
      </c>
      <c r="H83" s="14" t="n"/>
      <c r="I83" s="37">
        <f>IF($A83="","",IFERROR(IF(OR(NOT(ISNUMBER($C83)),$G83="Paga"),"",MAX(0,TODAY()-$C83)),""))</f>
        <v/>
      </c>
      <c r="J83" s="31">
        <f>IF($A83="","",IFERROR(IF(NOT(ISNUMBER($D83)),"",MAX(0,$D83-IF(ISNUMBER($E83),$E83,0))),""))</f>
        <v/>
      </c>
    </row>
    <row r="84">
      <c r="A84" s="14" t="n"/>
      <c r="B84" s="18" t="n"/>
      <c r="C84" s="34" t="n"/>
      <c r="D84" s="33" t="n"/>
      <c r="E84" s="33" t="n"/>
      <c r="F84" s="34" t="n"/>
      <c r="G84" s="23">
        <f>IFERROR(IF($A84="","",IF(OR(NOT(ISNUMBER($C84)),NOT(ISNUMBER($D84)),AND($E84&lt;&gt;"",NOT(ISNUMBER($E84))),AND($F84&lt;&gt;"",NOT(ISNUMBER($F84))),AND($E84&lt;&gt;"",$F84=""),AND($E84="",$F84&lt;&gt;"")),"Conferir",IF(AND($E84&lt;&gt;"",$E84&gt;=$D84),"Paga",IF(AND($E84&lt;&gt;"",$E84&gt;0,$E84&lt;$D84),"Parcial",IF($C84&lt;TODAY(),"Em atraso",IF($C84&lt;=TODAY()+Premissas!$B$4,"Vence em breve","A vencer")))))),"Conferir")</f>
        <v/>
      </c>
      <c r="H84" s="14" t="n"/>
      <c r="I84" s="38">
        <f>IF($A84="","",IFERROR(IF(OR(NOT(ISNUMBER($C84)),$G84="Paga"),"",MAX(0,TODAY()-$C84)),""))</f>
        <v/>
      </c>
      <c r="J84" s="32">
        <f>IF($A84="","",IFERROR(IF(NOT(ISNUMBER($D84)),"",MAX(0,$D84-IF(ISNUMBER($E84),$E84,0))),""))</f>
        <v/>
      </c>
    </row>
    <row r="85">
      <c r="A85" s="14" t="n"/>
      <c r="B85" s="18" t="n"/>
      <c r="C85" s="34" t="n"/>
      <c r="D85" s="33" t="n"/>
      <c r="E85" s="33" t="n"/>
      <c r="F85" s="34" t="n"/>
      <c r="G85" s="21">
        <f>IFERROR(IF($A85="","",IF(OR(NOT(ISNUMBER($C85)),NOT(ISNUMBER($D85)),AND($E85&lt;&gt;"",NOT(ISNUMBER($E85))),AND($F85&lt;&gt;"",NOT(ISNUMBER($F85))),AND($E85&lt;&gt;"",$F85=""),AND($E85="",$F85&lt;&gt;"")),"Conferir",IF(AND($E85&lt;&gt;"",$E85&gt;=$D85),"Paga",IF(AND($E85&lt;&gt;"",$E85&gt;0,$E85&lt;$D85),"Parcial",IF($C85&lt;TODAY(),"Em atraso",IF($C85&lt;=TODAY()+Premissas!$B$4,"Vence em breve","A vencer")))))),"Conferir")</f>
        <v/>
      </c>
      <c r="H85" s="14" t="n"/>
      <c r="I85" s="37">
        <f>IF($A85="","",IFERROR(IF(OR(NOT(ISNUMBER($C85)),$G85="Paga"),"",MAX(0,TODAY()-$C85)),""))</f>
        <v/>
      </c>
      <c r="J85" s="31">
        <f>IF($A85="","",IFERROR(IF(NOT(ISNUMBER($D85)),"",MAX(0,$D85-IF(ISNUMBER($E85),$E85,0))),""))</f>
        <v/>
      </c>
    </row>
    <row r="86">
      <c r="A86" s="14" t="n"/>
      <c r="B86" s="18" t="n"/>
      <c r="C86" s="34" t="n"/>
      <c r="D86" s="33" t="n"/>
      <c r="E86" s="33" t="n"/>
      <c r="F86" s="34" t="n"/>
      <c r="G86" s="23">
        <f>IFERROR(IF($A86="","",IF(OR(NOT(ISNUMBER($C86)),NOT(ISNUMBER($D86)),AND($E86&lt;&gt;"",NOT(ISNUMBER($E86))),AND($F86&lt;&gt;"",NOT(ISNUMBER($F86))),AND($E86&lt;&gt;"",$F86=""),AND($E86="",$F86&lt;&gt;"")),"Conferir",IF(AND($E86&lt;&gt;"",$E86&gt;=$D86),"Paga",IF(AND($E86&lt;&gt;"",$E86&gt;0,$E86&lt;$D86),"Parcial",IF($C86&lt;TODAY(),"Em atraso",IF($C86&lt;=TODAY()+Premissas!$B$4,"Vence em breve","A vencer")))))),"Conferir")</f>
        <v/>
      </c>
      <c r="H86" s="14" t="n"/>
      <c r="I86" s="38">
        <f>IF($A86="","",IFERROR(IF(OR(NOT(ISNUMBER($C86)),$G86="Paga"),"",MAX(0,TODAY()-$C86)),""))</f>
        <v/>
      </c>
      <c r="J86" s="32">
        <f>IF($A86="","",IFERROR(IF(NOT(ISNUMBER($D86)),"",MAX(0,$D86-IF(ISNUMBER($E86),$E86,0))),""))</f>
        <v/>
      </c>
    </row>
    <row r="87">
      <c r="A87" s="14" t="n"/>
      <c r="B87" s="18" t="n"/>
      <c r="C87" s="34" t="n"/>
      <c r="D87" s="33" t="n"/>
      <c r="E87" s="33" t="n"/>
      <c r="F87" s="34" t="n"/>
      <c r="G87" s="21">
        <f>IFERROR(IF($A87="","",IF(OR(NOT(ISNUMBER($C87)),NOT(ISNUMBER($D87)),AND($E87&lt;&gt;"",NOT(ISNUMBER($E87))),AND($F87&lt;&gt;"",NOT(ISNUMBER($F87))),AND($E87&lt;&gt;"",$F87=""),AND($E87="",$F87&lt;&gt;"")),"Conferir",IF(AND($E87&lt;&gt;"",$E87&gt;=$D87),"Paga",IF(AND($E87&lt;&gt;"",$E87&gt;0,$E87&lt;$D87),"Parcial",IF($C87&lt;TODAY(),"Em atraso",IF($C87&lt;=TODAY()+Premissas!$B$4,"Vence em breve","A vencer")))))),"Conferir")</f>
        <v/>
      </c>
      <c r="H87" s="14" t="n"/>
      <c r="I87" s="37">
        <f>IF($A87="","",IFERROR(IF(OR(NOT(ISNUMBER($C87)),$G87="Paga"),"",MAX(0,TODAY()-$C87)),""))</f>
        <v/>
      </c>
      <c r="J87" s="31">
        <f>IF($A87="","",IFERROR(IF(NOT(ISNUMBER($D87)),"",MAX(0,$D87-IF(ISNUMBER($E87),$E87,0))),""))</f>
        <v/>
      </c>
    </row>
    <row r="88">
      <c r="A88" s="14" t="n"/>
      <c r="B88" s="18" t="n"/>
      <c r="C88" s="34" t="n"/>
      <c r="D88" s="33" t="n"/>
      <c r="E88" s="33" t="n"/>
      <c r="F88" s="34" t="n"/>
      <c r="G88" s="23">
        <f>IFERROR(IF($A88="","",IF(OR(NOT(ISNUMBER($C88)),NOT(ISNUMBER($D88)),AND($E88&lt;&gt;"",NOT(ISNUMBER($E88))),AND($F88&lt;&gt;"",NOT(ISNUMBER($F88))),AND($E88&lt;&gt;"",$F88=""),AND($E88="",$F88&lt;&gt;"")),"Conferir",IF(AND($E88&lt;&gt;"",$E88&gt;=$D88),"Paga",IF(AND($E88&lt;&gt;"",$E88&gt;0,$E88&lt;$D88),"Parcial",IF($C88&lt;TODAY(),"Em atraso",IF($C88&lt;=TODAY()+Premissas!$B$4,"Vence em breve","A vencer")))))),"Conferir")</f>
        <v/>
      </c>
      <c r="H88" s="14" t="n"/>
      <c r="I88" s="38">
        <f>IF($A88="","",IFERROR(IF(OR(NOT(ISNUMBER($C88)),$G88="Paga"),"",MAX(0,TODAY()-$C88)),""))</f>
        <v/>
      </c>
      <c r="J88" s="32">
        <f>IF($A88="","",IFERROR(IF(NOT(ISNUMBER($D88)),"",MAX(0,$D88-IF(ISNUMBER($E88),$E88,0))),""))</f>
        <v/>
      </c>
    </row>
    <row r="89">
      <c r="A89" s="14" t="n"/>
      <c r="B89" s="18" t="n"/>
      <c r="C89" s="34" t="n"/>
      <c r="D89" s="33" t="n"/>
      <c r="E89" s="33" t="n"/>
      <c r="F89" s="34" t="n"/>
      <c r="G89" s="21">
        <f>IFERROR(IF($A89="","",IF(OR(NOT(ISNUMBER($C89)),NOT(ISNUMBER($D89)),AND($E89&lt;&gt;"",NOT(ISNUMBER($E89))),AND($F89&lt;&gt;"",NOT(ISNUMBER($F89))),AND($E89&lt;&gt;"",$F89=""),AND($E89="",$F89&lt;&gt;"")),"Conferir",IF(AND($E89&lt;&gt;"",$E89&gt;=$D89),"Paga",IF(AND($E89&lt;&gt;"",$E89&gt;0,$E89&lt;$D89),"Parcial",IF($C89&lt;TODAY(),"Em atraso",IF($C89&lt;=TODAY()+Premissas!$B$4,"Vence em breve","A vencer")))))),"Conferir")</f>
        <v/>
      </c>
      <c r="H89" s="14" t="n"/>
      <c r="I89" s="37">
        <f>IF($A89="","",IFERROR(IF(OR(NOT(ISNUMBER($C89)),$G89="Paga"),"",MAX(0,TODAY()-$C89)),""))</f>
        <v/>
      </c>
      <c r="J89" s="31">
        <f>IF($A89="","",IFERROR(IF(NOT(ISNUMBER($D89)),"",MAX(0,$D89-IF(ISNUMBER($E89),$E89,0))),""))</f>
        <v/>
      </c>
    </row>
    <row r="90">
      <c r="A90" s="14" t="n"/>
      <c r="B90" s="18" t="n"/>
      <c r="C90" s="34" t="n"/>
      <c r="D90" s="33" t="n"/>
      <c r="E90" s="33" t="n"/>
      <c r="F90" s="34" t="n"/>
      <c r="G90" s="23">
        <f>IFERROR(IF($A90="","",IF(OR(NOT(ISNUMBER($C90)),NOT(ISNUMBER($D90)),AND($E90&lt;&gt;"",NOT(ISNUMBER($E90))),AND($F90&lt;&gt;"",NOT(ISNUMBER($F90))),AND($E90&lt;&gt;"",$F90=""),AND($E90="",$F90&lt;&gt;"")),"Conferir",IF(AND($E90&lt;&gt;"",$E90&gt;=$D90),"Paga",IF(AND($E90&lt;&gt;"",$E90&gt;0,$E90&lt;$D90),"Parcial",IF($C90&lt;TODAY(),"Em atraso",IF($C90&lt;=TODAY()+Premissas!$B$4,"Vence em breve","A vencer")))))),"Conferir")</f>
        <v/>
      </c>
      <c r="H90" s="14" t="n"/>
      <c r="I90" s="38">
        <f>IF($A90="","",IFERROR(IF(OR(NOT(ISNUMBER($C90)),$G90="Paga"),"",MAX(0,TODAY()-$C90)),""))</f>
        <v/>
      </c>
      <c r="J90" s="32">
        <f>IF($A90="","",IFERROR(IF(NOT(ISNUMBER($D90)),"",MAX(0,$D90-IF(ISNUMBER($E90),$E90,0))),""))</f>
        <v/>
      </c>
    </row>
    <row r="91">
      <c r="A91" s="14" t="n"/>
      <c r="B91" s="18" t="n"/>
      <c r="C91" s="34" t="n"/>
      <c r="D91" s="33" t="n"/>
      <c r="E91" s="33" t="n"/>
      <c r="F91" s="34" t="n"/>
      <c r="G91" s="21">
        <f>IFERROR(IF($A91="","",IF(OR(NOT(ISNUMBER($C91)),NOT(ISNUMBER($D91)),AND($E91&lt;&gt;"",NOT(ISNUMBER($E91))),AND($F91&lt;&gt;"",NOT(ISNUMBER($F91))),AND($E91&lt;&gt;"",$F91=""),AND($E91="",$F91&lt;&gt;"")),"Conferir",IF(AND($E91&lt;&gt;"",$E91&gt;=$D91),"Paga",IF(AND($E91&lt;&gt;"",$E91&gt;0,$E91&lt;$D91),"Parcial",IF($C91&lt;TODAY(),"Em atraso",IF($C91&lt;=TODAY()+Premissas!$B$4,"Vence em breve","A vencer")))))),"Conferir")</f>
        <v/>
      </c>
      <c r="H91" s="14" t="n"/>
      <c r="I91" s="37">
        <f>IF($A91="","",IFERROR(IF(OR(NOT(ISNUMBER($C91)),$G91="Paga"),"",MAX(0,TODAY()-$C91)),""))</f>
        <v/>
      </c>
      <c r="J91" s="31">
        <f>IF($A91="","",IFERROR(IF(NOT(ISNUMBER($D91)),"",MAX(0,$D91-IF(ISNUMBER($E91),$E91,0))),""))</f>
        <v/>
      </c>
    </row>
    <row r="92">
      <c r="A92" s="14" t="n"/>
      <c r="B92" s="18" t="n"/>
      <c r="C92" s="34" t="n"/>
      <c r="D92" s="33" t="n"/>
      <c r="E92" s="33" t="n"/>
      <c r="F92" s="34" t="n"/>
      <c r="G92" s="23">
        <f>IFERROR(IF($A92="","",IF(OR(NOT(ISNUMBER($C92)),NOT(ISNUMBER($D92)),AND($E92&lt;&gt;"",NOT(ISNUMBER($E92))),AND($F92&lt;&gt;"",NOT(ISNUMBER($F92))),AND($E92&lt;&gt;"",$F92=""),AND($E92="",$F92&lt;&gt;"")),"Conferir",IF(AND($E92&lt;&gt;"",$E92&gt;=$D92),"Paga",IF(AND($E92&lt;&gt;"",$E92&gt;0,$E92&lt;$D92),"Parcial",IF($C92&lt;TODAY(),"Em atraso",IF($C92&lt;=TODAY()+Premissas!$B$4,"Vence em breve","A vencer")))))),"Conferir")</f>
        <v/>
      </c>
      <c r="H92" s="14" t="n"/>
      <c r="I92" s="38">
        <f>IF($A92="","",IFERROR(IF(OR(NOT(ISNUMBER($C92)),$G92="Paga"),"",MAX(0,TODAY()-$C92)),""))</f>
        <v/>
      </c>
      <c r="J92" s="32">
        <f>IF($A92="","",IFERROR(IF(NOT(ISNUMBER($D92)),"",MAX(0,$D92-IF(ISNUMBER($E92),$E92,0))),""))</f>
        <v/>
      </c>
    </row>
    <row r="93">
      <c r="A93" s="14" t="n"/>
      <c r="B93" s="18" t="n"/>
      <c r="C93" s="34" t="n"/>
      <c r="D93" s="33" t="n"/>
      <c r="E93" s="33" t="n"/>
      <c r="F93" s="34" t="n"/>
      <c r="G93" s="21">
        <f>IFERROR(IF($A93="","",IF(OR(NOT(ISNUMBER($C93)),NOT(ISNUMBER($D93)),AND($E93&lt;&gt;"",NOT(ISNUMBER($E93))),AND($F93&lt;&gt;"",NOT(ISNUMBER($F93))),AND($E93&lt;&gt;"",$F93=""),AND($E93="",$F93&lt;&gt;"")),"Conferir",IF(AND($E93&lt;&gt;"",$E93&gt;=$D93),"Paga",IF(AND($E93&lt;&gt;"",$E93&gt;0,$E93&lt;$D93),"Parcial",IF($C93&lt;TODAY(),"Em atraso",IF($C93&lt;=TODAY()+Premissas!$B$4,"Vence em breve","A vencer")))))),"Conferir")</f>
        <v/>
      </c>
      <c r="H93" s="14" t="n"/>
      <c r="I93" s="37">
        <f>IF($A93="","",IFERROR(IF(OR(NOT(ISNUMBER($C93)),$G93="Paga"),"",MAX(0,TODAY()-$C93)),""))</f>
        <v/>
      </c>
      <c r="J93" s="31">
        <f>IF($A93="","",IFERROR(IF(NOT(ISNUMBER($D93)),"",MAX(0,$D93-IF(ISNUMBER($E93),$E93,0))),""))</f>
        <v/>
      </c>
    </row>
    <row r="94">
      <c r="A94" s="14" t="n"/>
      <c r="B94" s="18" t="n"/>
      <c r="C94" s="34" t="n"/>
      <c r="D94" s="33" t="n"/>
      <c r="E94" s="33" t="n"/>
      <c r="F94" s="34" t="n"/>
      <c r="G94" s="23">
        <f>IFERROR(IF($A94="","",IF(OR(NOT(ISNUMBER($C94)),NOT(ISNUMBER($D94)),AND($E94&lt;&gt;"",NOT(ISNUMBER($E94))),AND($F94&lt;&gt;"",NOT(ISNUMBER($F94))),AND($E94&lt;&gt;"",$F94=""),AND($E94="",$F94&lt;&gt;"")),"Conferir",IF(AND($E94&lt;&gt;"",$E94&gt;=$D94),"Paga",IF(AND($E94&lt;&gt;"",$E94&gt;0,$E94&lt;$D94),"Parcial",IF($C94&lt;TODAY(),"Em atraso",IF($C94&lt;=TODAY()+Premissas!$B$4,"Vence em breve","A vencer")))))),"Conferir")</f>
        <v/>
      </c>
      <c r="H94" s="14" t="n"/>
      <c r="I94" s="38">
        <f>IF($A94="","",IFERROR(IF(OR(NOT(ISNUMBER($C94)),$G94="Paga"),"",MAX(0,TODAY()-$C94)),""))</f>
        <v/>
      </c>
      <c r="J94" s="32">
        <f>IF($A94="","",IFERROR(IF(NOT(ISNUMBER($D94)),"",MAX(0,$D94-IF(ISNUMBER($E94),$E94,0))),""))</f>
        <v/>
      </c>
    </row>
    <row r="95">
      <c r="A95" s="14" t="n"/>
      <c r="B95" s="18" t="n"/>
      <c r="C95" s="34" t="n"/>
      <c r="D95" s="33" t="n"/>
      <c r="E95" s="33" t="n"/>
      <c r="F95" s="34" t="n"/>
      <c r="G95" s="21">
        <f>IFERROR(IF($A95="","",IF(OR(NOT(ISNUMBER($C95)),NOT(ISNUMBER($D95)),AND($E95&lt;&gt;"",NOT(ISNUMBER($E95))),AND($F95&lt;&gt;"",NOT(ISNUMBER($F95))),AND($E95&lt;&gt;"",$F95=""),AND($E95="",$F95&lt;&gt;"")),"Conferir",IF(AND($E95&lt;&gt;"",$E95&gt;=$D95),"Paga",IF(AND($E95&lt;&gt;"",$E95&gt;0,$E95&lt;$D95),"Parcial",IF($C95&lt;TODAY(),"Em atraso",IF($C95&lt;=TODAY()+Premissas!$B$4,"Vence em breve","A vencer")))))),"Conferir")</f>
        <v/>
      </c>
      <c r="H95" s="14" t="n"/>
      <c r="I95" s="37">
        <f>IF($A95="","",IFERROR(IF(OR(NOT(ISNUMBER($C95)),$G95="Paga"),"",MAX(0,TODAY()-$C95)),""))</f>
        <v/>
      </c>
      <c r="J95" s="31">
        <f>IF($A95="","",IFERROR(IF(NOT(ISNUMBER($D95)),"",MAX(0,$D95-IF(ISNUMBER($E95),$E95,0))),""))</f>
        <v/>
      </c>
    </row>
    <row r="96">
      <c r="A96" s="14" t="n"/>
      <c r="B96" s="18" t="n"/>
      <c r="C96" s="34" t="n"/>
      <c r="D96" s="33" t="n"/>
      <c r="E96" s="33" t="n"/>
      <c r="F96" s="34" t="n"/>
      <c r="G96" s="23">
        <f>IFERROR(IF($A96="","",IF(OR(NOT(ISNUMBER($C96)),NOT(ISNUMBER($D96)),AND($E96&lt;&gt;"",NOT(ISNUMBER($E96))),AND($F96&lt;&gt;"",NOT(ISNUMBER($F96))),AND($E96&lt;&gt;"",$F96=""),AND($E96="",$F96&lt;&gt;"")),"Conferir",IF(AND($E96&lt;&gt;"",$E96&gt;=$D96),"Paga",IF(AND($E96&lt;&gt;"",$E96&gt;0,$E96&lt;$D96),"Parcial",IF($C96&lt;TODAY(),"Em atraso",IF($C96&lt;=TODAY()+Premissas!$B$4,"Vence em breve","A vencer")))))),"Conferir")</f>
        <v/>
      </c>
      <c r="H96" s="14" t="n"/>
      <c r="I96" s="38">
        <f>IF($A96="","",IFERROR(IF(OR(NOT(ISNUMBER($C96)),$G96="Paga"),"",MAX(0,TODAY()-$C96)),""))</f>
        <v/>
      </c>
      <c r="J96" s="32">
        <f>IF($A96="","",IFERROR(IF(NOT(ISNUMBER($D96)),"",MAX(0,$D96-IF(ISNUMBER($E96),$E96,0))),""))</f>
        <v/>
      </c>
    </row>
    <row r="97">
      <c r="A97" s="14" t="n"/>
      <c r="B97" s="18" t="n"/>
      <c r="C97" s="34" t="n"/>
      <c r="D97" s="33" t="n"/>
      <c r="E97" s="33" t="n"/>
      <c r="F97" s="34" t="n"/>
      <c r="G97" s="21">
        <f>IFERROR(IF($A97="","",IF(OR(NOT(ISNUMBER($C97)),NOT(ISNUMBER($D97)),AND($E97&lt;&gt;"",NOT(ISNUMBER($E97))),AND($F97&lt;&gt;"",NOT(ISNUMBER($F97))),AND($E97&lt;&gt;"",$F97=""),AND($E97="",$F97&lt;&gt;"")),"Conferir",IF(AND($E97&lt;&gt;"",$E97&gt;=$D97),"Paga",IF(AND($E97&lt;&gt;"",$E97&gt;0,$E97&lt;$D97),"Parcial",IF($C97&lt;TODAY(),"Em atraso",IF($C97&lt;=TODAY()+Premissas!$B$4,"Vence em breve","A vencer")))))),"Conferir")</f>
        <v/>
      </c>
      <c r="H97" s="14" t="n"/>
      <c r="I97" s="37">
        <f>IF($A97="","",IFERROR(IF(OR(NOT(ISNUMBER($C97)),$G97="Paga"),"",MAX(0,TODAY()-$C97)),""))</f>
        <v/>
      </c>
      <c r="J97" s="31">
        <f>IF($A97="","",IFERROR(IF(NOT(ISNUMBER($D97)),"",MAX(0,$D97-IF(ISNUMBER($E97),$E97,0))),""))</f>
        <v/>
      </c>
    </row>
    <row r="98">
      <c r="A98" s="14" t="n"/>
      <c r="B98" s="18" t="n"/>
      <c r="C98" s="34" t="n"/>
      <c r="D98" s="33" t="n"/>
      <c r="E98" s="33" t="n"/>
      <c r="F98" s="34" t="n"/>
      <c r="G98" s="23">
        <f>IFERROR(IF($A98="","",IF(OR(NOT(ISNUMBER($C98)),NOT(ISNUMBER($D98)),AND($E98&lt;&gt;"",NOT(ISNUMBER($E98))),AND($F98&lt;&gt;"",NOT(ISNUMBER($F98))),AND($E98&lt;&gt;"",$F98=""),AND($E98="",$F98&lt;&gt;"")),"Conferir",IF(AND($E98&lt;&gt;"",$E98&gt;=$D98),"Paga",IF(AND($E98&lt;&gt;"",$E98&gt;0,$E98&lt;$D98),"Parcial",IF($C98&lt;TODAY(),"Em atraso",IF($C98&lt;=TODAY()+Premissas!$B$4,"Vence em breve","A vencer")))))),"Conferir")</f>
        <v/>
      </c>
      <c r="H98" s="14" t="n"/>
      <c r="I98" s="38">
        <f>IF($A98="","",IFERROR(IF(OR(NOT(ISNUMBER($C98)),$G98="Paga"),"",MAX(0,TODAY()-$C98)),""))</f>
        <v/>
      </c>
      <c r="J98" s="32">
        <f>IF($A98="","",IFERROR(IF(NOT(ISNUMBER($D98)),"",MAX(0,$D98-IF(ISNUMBER($E98),$E98,0))),""))</f>
        <v/>
      </c>
    </row>
    <row r="99">
      <c r="A99" s="14" t="n"/>
      <c r="B99" s="18" t="n"/>
      <c r="C99" s="34" t="n"/>
      <c r="D99" s="33" t="n"/>
      <c r="E99" s="33" t="n"/>
      <c r="F99" s="34" t="n"/>
      <c r="G99" s="21">
        <f>IFERROR(IF($A99="","",IF(OR(NOT(ISNUMBER($C99)),NOT(ISNUMBER($D99)),AND($E99&lt;&gt;"",NOT(ISNUMBER($E99))),AND($F99&lt;&gt;"",NOT(ISNUMBER($F99))),AND($E99&lt;&gt;"",$F99=""),AND($E99="",$F99&lt;&gt;"")),"Conferir",IF(AND($E99&lt;&gt;"",$E99&gt;=$D99),"Paga",IF(AND($E99&lt;&gt;"",$E99&gt;0,$E99&lt;$D99),"Parcial",IF($C99&lt;TODAY(),"Em atraso",IF($C99&lt;=TODAY()+Premissas!$B$4,"Vence em breve","A vencer")))))),"Conferir")</f>
        <v/>
      </c>
      <c r="H99" s="14" t="n"/>
      <c r="I99" s="37">
        <f>IF($A99="","",IFERROR(IF(OR(NOT(ISNUMBER($C99)),$G99="Paga"),"",MAX(0,TODAY()-$C99)),""))</f>
        <v/>
      </c>
      <c r="J99" s="31">
        <f>IF($A99="","",IFERROR(IF(NOT(ISNUMBER($D99)),"",MAX(0,$D99-IF(ISNUMBER($E99),$E99,0))),""))</f>
        <v/>
      </c>
    </row>
    <row r="100">
      <c r="A100" s="14" t="n"/>
      <c r="B100" s="18" t="n"/>
      <c r="C100" s="34" t="n"/>
      <c r="D100" s="33" t="n"/>
      <c r="E100" s="33" t="n"/>
      <c r="F100" s="34" t="n"/>
      <c r="G100" s="23">
        <f>IFERROR(IF($A100="","",IF(OR(NOT(ISNUMBER($C100)),NOT(ISNUMBER($D100)),AND($E100&lt;&gt;"",NOT(ISNUMBER($E100))),AND($F100&lt;&gt;"",NOT(ISNUMBER($F100))),AND($E100&lt;&gt;"",$F100=""),AND($E100="",$F100&lt;&gt;"")),"Conferir",IF(AND($E100&lt;&gt;"",$E100&gt;=$D100),"Paga",IF(AND($E100&lt;&gt;"",$E100&gt;0,$E100&lt;$D100),"Parcial",IF($C100&lt;TODAY(),"Em atraso",IF($C100&lt;=TODAY()+Premissas!$B$4,"Vence em breve","A vencer")))))),"Conferir")</f>
        <v/>
      </c>
      <c r="H100" s="14" t="n"/>
      <c r="I100" s="38">
        <f>IF($A100="","",IFERROR(IF(OR(NOT(ISNUMBER($C100)),$G100="Paga"),"",MAX(0,TODAY()-$C100)),""))</f>
        <v/>
      </c>
      <c r="J100" s="32">
        <f>IF($A100="","",IFERROR(IF(NOT(ISNUMBER($D100)),"",MAX(0,$D100-IF(ISNUMBER($E100),$E100,0))),""))</f>
        <v/>
      </c>
    </row>
    <row r="101">
      <c r="A101" s="14" t="n"/>
      <c r="B101" s="18" t="n"/>
      <c r="C101" s="34" t="n"/>
      <c r="D101" s="33" t="n"/>
      <c r="E101" s="33" t="n"/>
      <c r="F101" s="34" t="n"/>
      <c r="G101" s="21">
        <f>IFERROR(IF($A101="","",IF(OR(NOT(ISNUMBER($C101)),NOT(ISNUMBER($D101)),AND($E101&lt;&gt;"",NOT(ISNUMBER($E101))),AND($F101&lt;&gt;"",NOT(ISNUMBER($F101))),AND($E101&lt;&gt;"",$F101=""),AND($E101="",$F101&lt;&gt;"")),"Conferir",IF(AND($E101&lt;&gt;"",$E101&gt;=$D101),"Paga",IF(AND($E101&lt;&gt;"",$E101&gt;0,$E101&lt;$D101),"Parcial",IF($C101&lt;TODAY(),"Em atraso",IF($C101&lt;=TODAY()+Premissas!$B$4,"Vence em breve","A vencer")))))),"Conferir")</f>
        <v/>
      </c>
      <c r="H101" s="14" t="n"/>
      <c r="I101" s="37">
        <f>IF($A101="","",IFERROR(IF(OR(NOT(ISNUMBER($C101)),$G101="Paga"),"",MAX(0,TODAY()-$C101)),""))</f>
        <v/>
      </c>
      <c r="J101" s="31">
        <f>IF($A101="","",IFERROR(IF(NOT(ISNUMBER($D101)),"",MAX(0,$D101-IF(ISNUMBER($E101),$E101,0))),""))</f>
        <v/>
      </c>
    </row>
    <row r="102">
      <c r="A102" s="14" t="n"/>
      <c r="B102" s="18" t="n"/>
      <c r="C102" s="34" t="n"/>
      <c r="D102" s="33" t="n"/>
      <c r="E102" s="33" t="n"/>
      <c r="F102" s="34" t="n"/>
      <c r="G102" s="23">
        <f>IFERROR(IF($A102="","",IF(OR(NOT(ISNUMBER($C102)),NOT(ISNUMBER($D102)),AND($E102&lt;&gt;"",NOT(ISNUMBER($E102))),AND($F102&lt;&gt;"",NOT(ISNUMBER($F102))),AND($E102&lt;&gt;"",$F102=""),AND($E102="",$F102&lt;&gt;"")),"Conferir",IF(AND($E102&lt;&gt;"",$E102&gt;=$D102),"Paga",IF(AND($E102&lt;&gt;"",$E102&gt;0,$E102&lt;$D102),"Parcial",IF($C102&lt;TODAY(),"Em atraso",IF($C102&lt;=TODAY()+Premissas!$B$4,"Vence em breve","A vencer")))))),"Conferir")</f>
        <v/>
      </c>
      <c r="H102" s="14" t="n"/>
      <c r="I102" s="38">
        <f>IF($A102="","",IFERROR(IF(OR(NOT(ISNUMBER($C102)),$G102="Paga"),"",MAX(0,TODAY()-$C102)),""))</f>
        <v/>
      </c>
      <c r="J102" s="32">
        <f>IF($A102="","",IFERROR(IF(NOT(ISNUMBER($D102)),"",MAX(0,$D102-IF(ISNUMBER($E102),$E102,0))),""))</f>
        <v/>
      </c>
    </row>
    <row r="103">
      <c r="A103" s="14" t="n"/>
      <c r="B103" s="18" t="n"/>
      <c r="C103" s="34" t="n"/>
      <c r="D103" s="33" t="n"/>
      <c r="E103" s="33" t="n"/>
      <c r="F103" s="34" t="n"/>
      <c r="G103" s="21">
        <f>IFERROR(IF($A103="","",IF(OR(NOT(ISNUMBER($C103)),NOT(ISNUMBER($D103)),AND($E103&lt;&gt;"",NOT(ISNUMBER($E103))),AND($F103&lt;&gt;"",NOT(ISNUMBER($F103))),AND($E103&lt;&gt;"",$F103=""),AND($E103="",$F103&lt;&gt;"")),"Conferir",IF(AND($E103&lt;&gt;"",$E103&gt;=$D103),"Paga",IF(AND($E103&lt;&gt;"",$E103&gt;0,$E103&lt;$D103),"Parcial",IF($C103&lt;TODAY(),"Em atraso",IF($C103&lt;=TODAY()+Premissas!$B$4,"Vence em breve","A vencer")))))),"Conferir")</f>
        <v/>
      </c>
      <c r="H103" s="14" t="n"/>
      <c r="I103" s="37">
        <f>IF($A103="","",IFERROR(IF(OR(NOT(ISNUMBER($C103)),$G103="Paga"),"",MAX(0,TODAY()-$C103)),""))</f>
        <v/>
      </c>
      <c r="J103" s="31">
        <f>IF($A103="","",IFERROR(IF(NOT(ISNUMBER($D103)),"",MAX(0,$D103-IF(ISNUMBER($E103),$E103,0))),""))</f>
        <v/>
      </c>
    </row>
    <row r="104">
      <c r="A104" s="14" t="n"/>
      <c r="B104" s="18" t="n"/>
      <c r="C104" s="34" t="n"/>
      <c r="D104" s="33" t="n"/>
      <c r="E104" s="33" t="n"/>
      <c r="F104" s="34" t="n"/>
      <c r="G104" s="23">
        <f>IFERROR(IF($A104="","",IF(OR(NOT(ISNUMBER($C104)),NOT(ISNUMBER($D104)),AND($E104&lt;&gt;"",NOT(ISNUMBER($E104))),AND($F104&lt;&gt;"",NOT(ISNUMBER($F104))),AND($E104&lt;&gt;"",$F104=""),AND($E104="",$F104&lt;&gt;"")),"Conferir",IF(AND($E104&lt;&gt;"",$E104&gt;=$D104),"Paga",IF(AND($E104&lt;&gt;"",$E104&gt;0,$E104&lt;$D104),"Parcial",IF($C104&lt;TODAY(),"Em atraso",IF($C104&lt;=TODAY()+Premissas!$B$4,"Vence em breve","A vencer")))))),"Conferir")</f>
        <v/>
      </c>
      <c r="H104" s="14" t="n"/>
      <c r="I104" s="38">
        <f>IF($A104="","",IFERROR(IF(OR(NOT(ISNUMBER($C104)),$G104="Paga"),"",MAX(0,TODAY()-$C104)),""))</f>
        <v/>
      </c>
      <c r="J104" s="32">
        <f>IF($A104="","",IFERROR(IF(NOT(ISNUMBER($D104)),"",MAX(0,$D104-IF(ISNUMBER($E104),$E104,0))),""))</f>
        <v/>
      </c>
    </row>
    <row r="105">
      <c r="A105" s="14" t="n"/>
      <c r="B105" s="18" t="n"/>
      <c r="C105" s="34" t="n"/>
      <c r="D105" s="33" t="n"/>
      <c r="E105" s="33" t="n"/>
      <c r="F105" s="34" t="n"/>
      <c r="G105" s="21">
        <f>IFERROR(IF($A105="","",IF(OR(NOT(ISNUMBER($C105)),NOT(ISNUMBER($D105)),AND($E105&lt;&gt;"",NOT(ISNUMBER($E105))),AND($F105&lt;&gt;"",NOT(ISNUMBER($F105))),AND($E105&lt;&gt;"",$F105=""),AND($E105="",$F105&lt;&gt;"")),"Conferir",IF(AND($E105&lt;&gt;"",$E105&gt;=$D105),"Paga",IF(AND($E105&lt;&gt;"",$E105&gt;0,$E105&lt;$D105),"Parcial",IF($C105&lt;TODAY(),"Em atraso",IF($C105&lt;=TODAY()+Premissas!$B$4,"Vence em breve","A vencer")))))),"Conferir")</f>
        <v/>
      </c>
      <c r="H105" s="14" t="n"/>
      <c r="I105" s="37">
        <f>IF($A105="","",IFERROR(IF(OR(NOT(ISNUMBER($C105)),$G105="Paga"),"",MAX(0,TODAY()-$C105)),""))</f>
        <v/>
      </c>
      <c r="J105" s="31">
        <f>IF($A105="","",IFERROR(IF(NOT(ISNUMBER($D105)),"",MAX(0,$D105-IF(ISNUMBER($E105),$E105,0))),""))</f>
        <v/>
      </c>
    </row>
    <row r="106">
      <c r="A106" s="14" t="n"/>
      <c r="B106" s="18" t="n"/>
      <c r="C106" s="34" t="n"/>
      <c r="D106" s="33" t="n"/>
      <c r="E106" s="33" t="n"/>
      <c r="F106" s="34" t="n"/>
      <c r="G106" s="23">
        <f>IFERROR(IF($A106="","",IF(OR(NOT(ISNUMBER($C106)),NOT(ISNUMBER($D106)),AND($E106&lt;&gt;"",NOT(ISNUMBER($E106))),AND($F106&lt;&gt;"",NOT(ISNUMBER($F106))),AND($E106&lt;&gt;"",$F106=""),AND($E106="",$F106&lt;&gt;"")),"Conferir",IF(AND($E106&lt;&gt;"",$E106&gt;=$D106),"Paga",IF(AND($E106&lt;&gt;"",$E106&gt;0,$E106&lt;$D106),"Parcial",IF($C106&lt;TODAY(),"Em atraso",IF($C106&lt;=TODAY()+Premissas!$B$4,"Vence em breve","A vencer")))))),"Conferir")</f>
        <v/>
      </c>
      <c r="H106" s="14" t="n"/>
      <c r="I106" s="38">
        <f>IF($A106="","",IFERROR(IF(OR(NOT(ISNUMBER($C106)),$G106="Paga"),"",MAX(0,TODAY()-$C106)),""))</f>
        <v/>
      </c>
      <c r="J106" s="32">
        <f>IF($A106="","",IFERROR(IF(NOT(ISNUMBER($D106)),"",MAX(0,$D106-IF(ISNUMBER($E106),$E106,0))),""))</f>
        <v/>
      </c>
    </row>
    <row r="107">
      <c r="A107" s="14" t="n"/>
      <c r="B107" s="18" t="n"/>
      <c r="C107" s="34" t="n"/>
      <c r="D107" s="33" t="n"/>
      <c r="E107" s="33" t="n"/>
      <c r="F107" s="34" t="n"/>
      <c r="G107" s="21">
        <f>IFERROR(IF($A107="","",IF(OR(NOT(ISNUMBER($C107)),NOT(ISNUMBER($D107)),AND($E107&lt;&gt;"",NOT(ISNUMBER($E107))),AND($F107&lt;&gt;"",NOT(ISNUMBER($F107))),AND($E107&lt;&gt;"",$F107=""),AND($E107="",$F107&lt;&gt;"")),"Conferir",IF(AND($E107&lt;&gt;"",$E107&gt;=$D107),"Paga",IF(AND($E107&lt;&gt;"",$E107&gt;0,$E107&lt;$D107),"Parcial",IF($C107&lt;TODAY(),"Em atraso",IF($C107&lt;=TODAY()+Premissas!$B$4,"Vence em breve","A vencer")))))),"Conferir")</f>
        <v/>
      </c>
      <c r="H107" s="14" t="n"/>
      <c r="I107" s="37">
        <f>IF($A107="","",IFERROR(IF(OR(NOT(ISNUMBER($C107)),$G107="Paga"),"",MAX(0,TODAY()-$C107)),""))</f>
        <v/>
      </c>
      <c r="J107" s="31">
        <f>IF($A107="","",IFERROR(IF(NOT(ISNUMBER($D107)),"",MAX(0,$D107-IF(ISNUMBER($E107),$E107,0))),""))</f>
        <v/>
      </c>
    </row>
    <row r="108">
      <c r="A108" s="14" t="n"/>
      <c r="B108" s="18" t="n"/>
      <c r="C108" s="34" t="n"/>
      <c r="D108" s="33" t="n"/>
      <c r="E108" s="33" t="n"/>
      <c r="F108" s="34" t="n"/>
      <c r="G108" s="23">
        <f>IFERROR(IF($A108="","",IF(OR(NOT(ISNUMBER($C108)),NOT(ISNUMBER($D108)),AND($E108&lt;&gt;"",NOT(ISNUMBER($E108))),AND($F108&lt;&gt;"",NOT(ISNUMBER($F108))),AND($E108&lt;&gt;"",$F108=""),AND($E108="",$F108&lt;&gt;"")),"Conferir",IF(AND($E108&lt;&gt;"",$E108&gt;=$D108),"Paga",IF(AND($E108&lt;&gt;"",$E108&gt;0,$E108&lt;$D108),"Parcial",IF($C108&lt;TODAY(),"Em atraso",IF($C108&lt;=TODAY()+Premissas!$B$4,"Vence em breve","A vencer")))))),"Conferir")</f>
        <v/>
      </c>
      <c r="H108" s="14" t="n"/>
      <c r="I108" s="38">
        <f>IF($A108="","",IFERROR(IF(OR(NOT(ISNUMBER($C108)),$G108="Paga"),"",MAX(0,TODAY()-$C108)),""))</f>
        <v/>
      </c>
      <c r="J108" s="32">
        <f>IF($A108="","",IFERROR(IF(NOT(ISNUMBER($D108)),"",MAX(0,$D108-IF(ISNUMBER($E108),$E108,0))),""))</f>
        <v/>
      </c>
    </row>
    <row r="109">
      <c r="A109" s="14" t="n"/>
      <c r="B109" s="18" t="n"/>
      <c r="C109" s="34" t="n"/>
      <c r="D109" s="33" t="n"/>
      <c r="E109" s="33" t="n"/>
      <c r="F109" s="34" t="n"/>
      <c r="G109" s="21">
        <f>IFERROR(IF($A109="","",IF(OR(NOT(ISNUMBER($C109)),NOT(ISNUMBER($D109)),AND($E109&lt;&gt;"",NOT(ISNUMBER($E109))),AND($F109&lt;&gt;"",NOT(ISNUMBER($F109))),AND($E109&lt;&gt;"",$F109=""),AND($E109="",$F109&lt;&gt;"")),"Conferir",IF(AND($E109&lt;&gt;"",$E109&gt;=$D109),"Paga",IF(AND($E109&lt;&gt;"",$E109&gt;0,$E109&lt;$D109),"Parcial",IF($C109&lt;TODAY(),"Em atraso",IF($C109&lt;=TODAY()+Premissas!$B$4,"Vence em breve","A vencer")))))),"Conferir")</f>
        <v/>
      </c>
      <c r="H109" s="14" t="n"/>
      <c r="I109" s="37">
        <f>IF($A109="","",IFERROR(IF(OR(NOT(ISNUMBER($C109)),$G109="Paga"),"",MAX(0,TODAY()-$C109)),""))</f>
        <v/>
      </c>
      <c r="J109" s="31">
        <f>IF($A109="","",IFERROR(IF(NOT(ISNUMBER($D109)),"",MAX(0,$D109-IF(ISNUMBER($E109),$E109,0))),""))</f>
        <v/>
      </c>
    </row>
    <row r="110">
      <c r="A110" s="14" t="n"/>
      <c r="B110" s="18" t="n"/>
      <c r="C110" s="34" t="n"/>
      <c r="D110" s="33" t="n"/>
      <c r="E110" s="33" t="n"/>
      <c r="F110" s="34" t="n"/>
      <c r="G110" s="23">
        <f>IFERROR(IF($A110="","",IF(OR(NOT(ISNUMBER($C110)),NOT(ISNUMBER($D110)),AND($E110&lt;&gt;"",NOT(ISNUMBER($E110))),AND($F110&lt;&gt;"",NOT(ISNUMBER($F110))),AND($E110&lt;&gt;"",$F110=""),AND($E110="",$F110&lt;&gt;"")),"Conferir",IF(AND($E110&lt;&gt;"",$E110&gt;=$D110),"Paga",IF(AND($E110&lt;&gt;"",$E110&gt;0,$E110&lt;$D110),"Parcial",IF($C110&lt;TODAY(),"Em atraso",IF($C110&lt;=TODAY()+Premissas!$B$4,"Vence em breve","A vencer")))))),"Conferir")</f>
        <v/>
      </c>
      <c r="H110" s="14" t="n"/>
      <c r="I110" s="38">
        <f>IF($A110="","",IFERROR(IF(OR(NOT(ISNUMBER($C110)),$G110="Paga"),"",MAX(0,TODAY()-$C110)),""))</f>
        <v/>
      </c>
      <c r="J110" s="32">
        <f>IF($A110="","",IFERROR(IF(NOT(ISNUMBER($D110)),"",MAX(0,$D110-IF(ISNUMBER($E110),$E110,0))),""))</f>
        <v/>
      </c>
    </row>
    <row r="111">
      <c r="A111" s="14" t="n"/>
      <c r="B111" s="18" t="n"/>
      <c r="C111" s="34" t="n"/>
      <c r="D111" s="33" t="n"/>
      <c r="E111" s="33" t="n"/>
      <c r="F111" s="34" t="n"/>
      <c r="G111" s="21">
        <f>IFERROR(IF($A111="","",IF(OR(NOT(ISNUMBER($C111)),NOT(ISNUMBER($D111)),AND($E111&lt;&gt;"",NOT(ISNUMBER($E111))),AND($F111&lt;&gt;"",NOT(ISNUMBER($F111))),AND($E111&lt;&gt;"",$F111=""),AND($E111="",$F111&lt;&gt;"")),"Conferir",IF(AND($E111&lt;&gt;"",$E111&gt;=$D111),"Paga",IF(AND($E111&lt;&gt;"",$E111&gt;0,$E111&lt;$D111),"Parcial",IF($C111&lt;TODAY(),"Em atraso",IF($C111&lt;=TODAY()+Premissas!$B$4,"Vence em breve","A vencer")))))),"Conferir")</f>
        <v/>
      </c>
      <c r="H111" s="14" t="n"/>
      <c r="I111" s="37">
        <f>IF($A111="","",IFERROR(IF(OR(NOT(ISNUMBER($C111)),$G111="Paga"),"",MAX(0,TODAY()-$C111)),""))</f>
        <v/>
      </c>
      <c r="J111" s="31">
        <f>IF($A111="","",IFERROR(IF(NOT(ISNUMBER($D111)),"",MAX(0,$D111-IF(ISNUMBER($E111),$E111,0))),""))</f>
        <v/>
      </c>
    </row>
    <row r="112">
      <c r="A112" s="14" t="n"/>
      <c r="B112" s="18" t="n"/>
      <c r="C112" s="34" t="n"/>
      <c r="D112" s="33" t="n"/>
      <c r="E112" s="33" t="n"/>
      <c r="F112" s="34" t="n"/>
      <c r="G112" s="23">
        <f>IFERROR(IF($A112="","",IF(OR(NOT(ISNUMBER($C112)),NOT(ISNUMBER($D112)),AND($E112&lt;&gt;"",NOT(ISNUMBER($E112))),AND($F112&lt;&gt;"",NOT(ISNUMBER($F112))),AND($E112&lt;&gt;"",$F112=""),AND($E112="",$F112&lt;&gt;"")),"Conferir",IF(AND($E112&lt;&gt;"",$E112&gt;=$D112),"Paga",IF(AND($E112&lt;&gt;"",$E112&gt;0,$E112&lt;$D112),"Parcial",IF($C112&lt;TODAY(),"Em atraso",IF($C112&lt;=TODAY()+Premissas!$B$4,"Vence em breve","A vencer")))))),"Conferir")</f>
        <v/>
      </c>
      <c r="H112" s="14" t="n"/>
      <c r="I112" s="38">
        <f>IF($A112="","",IFERROR(IF(OR(NOT(ISNUMBER($C112)),$G112="Paga"),"",MAX(0,TODAY()-$C112)),""))</f>
        <v/>
      </c>
      <c r="J112" s="32">
        <f>IF($A112="","",IFERROR(IF(NOT(ISNUMBER($D112)),"",MAX(0,$D112-IF(ISNUMBER($E112),$E112,0))),""))</f>
        <v/>
      </c>
    </row>
    <row r="113">
      <c r="A113" s="14" t="n"/>
      <c r="B113" s="18" t="n"/>
      <c r="C113" s="34" t="n"/>
      <c r="D113" s="33" t="n"/>
      <c r="E113" s="33" t="n"/>
      <c r="F113" s="34" t="n"/>
      <c r="G113" s="21">
        <f>IFERROR(IF($A113="","",IF(OR(NOT(ISNUMBER($C113)),NOT(ISNUMBER($D113)),AND($E113&lt;&gt;"",NOT(ISNUMBER($E113))),AND($F113&lt;&gt;"",NOT(ISNUMBER($F113))),AND($E113&lt;&gt;"",$F113=""),AND($E113="",$F113&lt;&gt;"")),"Conferir",IF(AND($E113&lt;&gt;"",$E113&gt;=$D113),"Paga",IF(AND($E113&lt;&gt;"",$E113&gt;0,$E113&lt;$D113),"Parcial",IF($C113&lt;TODAY(),"Em atraso",IF($C113&lt;=TODAY()+Premissas!$B$4,"Vence em breve","A vencer")))))),"Conferir")</f>
        <v/>
      </c>
      <c r="H113" s="14" t="n"/>
      <c r="I113" s="37">
        <f>IF($A113="","",IFERROR(IF(OR(NOT(ISNUMBER($C113)),$G113="Paga"),"",MAX(0,TODAY()-$C113)),""))</f>
        <v/>
      </c>
      <c r="J113" s="31">
        <f>IF($A113="","",IFERROR(IF(NOT(ISNUMBER($D113)),"",MAX(0,$D113-IF(ISNUMBER($E113),$E113,0))),""))</f>
        <v/>
      </c>
    </row>
    <row r="114">
      <c r="A114" s="14" t="n"/>
      <c r="B114" s="18" t="n"/>
      <c r="C114" s="34" t="n"/>
      <c r="D114" s="33" t="n"/>
      <c r="E114" s="33" t="n"/>
      <c r="F114" s="34" t="n"/>
      <c r="G114" s="23">
        <f>IFERROR(IF($A114="","",IF(OR(NOT(ISNUMBER($C114)),NOT(ISNUMBER($D114)),AND($E114&lt;&gt;"",NOT(ISNUMBER($E114))),AND($F114&lt;&gt;"",NOT(ISNUMBER($F114))),AND($E114&lt;&gt;"",$F114=""),AND($E114="",$F114&lt;&gt;"")),"Conferir",IF(AND($E114&lt;&gt;"",$E114&gt;=$D114),"Paga",IF(AND($E114&lt;&gt;"",$E114&gt;0,$E114&lt;$D114),"Parcial",IF($C114&lt;TODAY(),"Em atraso",IF($C114&lt;=TODAY()+Premissas!$B$4,"Vence em breve","A vencer")))))),"Conferir")</f>
        <v/>
      </c>
      <c r="H114" s="14" t="n"/>
      <c r="I114" s="38">
        <f>IF($A114="","",IFERROR(IF(OR(NOT(ISNUMBER($C114)),$G114="Paga"),"",MAX(0,TODAY()-$C114)),""))</f>
        <v/>
      </c>
      <c r="J114" s="32">
        <f>IF($A114="","",IFERROR(IF(NOT(ISNUMBER($D114)),"",MAX(0,$D114-IF(ISNUMBER($E114),$E114,0))),""))</f>
        <v/>
      </c>
    </row>
    <row r="115">
      <c r="A115" s="14" t="n"/>
      <c r="B115" s="18" t="n"/>
      <c r="C115" s="34" t="n"/>
      <c r="D115" s="33" t="n"/>
      <c r="E115" s="33" t="n"/>
      <c r="F115" s="34" t="n"/>
      <c r="G115" s="21">
        <f>IFERROR(IF($A115="","",IF(OR(NOT(ISNUMBER($C115)),NOT(ISNUMBER($D115)),AND($E115&lt;&gt;"",NOT(ISNUMBER($E115))),AND($F115&lt;&gt;"",NOT(ISNUMBER($F115))),AND($E115&lt;&gt;"",$F115=""),AND($E115="",$F115&lt;&gt;"")),"Conferir",IF(AND($E115&lt;&gt;"",$E115&gt;=$D115),"Paga",IF(AND($E115&lt;&gt;"",$E115&gt;0,$E115&lt;$D115),"Parcial",IF($C115&lt;TODAY(),"Em atraso",IF($C115&lt;=TODAY()+Premissas!$B$4,"Vence em breve","A vencer")))))),"Conferir")</f>
        <v/>
      </c>
      <c r="H115" s="14" t="n"/>
      <c r="I115" s="37">
        <f>IF($A115="","",IFERROR(IF(OR(NOT(ISNUMBER($C115)),$G115="Paga"),"",MAX(0,TODAY()-$C115)),""))</f>
        <v/>
      </c>
      <c r="J115" s="31">
        <f>IF($A115="","",IFERROR(IF(NOT(ISNUMBER($D115)),"",MAX(0,$D115-IF(ISNUMBER($E115),$E115,0))),""))</f>
        <v/>
      </c>
    </row>
    <row r="116">
      <c r="A116" s="14" t="n"/>
      <c r="B116" s="18" t="n"/>
      <c r="C116" s="34" t="n"/>
      <c r="D116" s="33" t="n"/>
      <c r="E116" s="33" t="n"/>
      <c r="F116" s="34" t="n"/>
      <c r="G116" s="23">
        <f>IFERROR(IF($A116="","",IF(OR(NOT(ISNUMBER($C116)),NOT(ISNUMBER($D116)),AND($E116&lt;&gt;"",NOT(ISNUMBER($E116))),AND($F116&lt;&gt;"",NOT(ISNUMBER($F116))),AND($E116&lt;&gt;"",$F116=""),AND($E116="",$F116&lt;&gt;"")),"Conferir",IF(AND($E116&lt;&gt;"",$E116&gt;=$D116),"Paga",IF(AND($E116&lt;&gt;"",$E116&gt;0,$E116&lt;$D116),"Parcial",IF($C116&lt;TODAY(),"Em atraso",IF($C116&lt;=TODAY()+Premissas!$B$4,"Vence em breve","A vencer")))))),"Conferir")</f>
        <v/>
      </c>
      <c r="H116" s="14" t="n"/>
      <c r="I116" s="38">
        <f>IF($A116="","",IFERROR(IF(OR(NOT(ISNUMBER($C116)),$G116="Paga"),"",MAX(0,TODAY()-$C116)),""))</f>
        <v/>
      </c>
      <c r="J116" s="32">
        <f>IF($A116="","",IFERROR(IF(NOT(ISNUMBER($D116)),"",MAX(0,$D116-IF(ISNUMBER($E116),$E116,0))),""))</f>
        <v/>
      </c>
    </row>
    <row r="117">
      <c r="A117" s="14" t="n"/>
      <c r="B117" s="18" t="n"/>
      <c r="C117" s="34" t="n"/>
      <c r="D117" s="33" t="n"/>
      <c r="E117" s="33" t="n"/>
      <c r="F117" s="34" t="n"/>
      <c r="G117" s="21">
        <f>IFERROR(IF($A117="","",IF(OR(NOT(ISNUMBER($C117)),NOT(ISNUMBER($D117)),AND($E117&lt;&gt;"",NOT(ISNUMBER($E117))),AND($F117&lt;&gt;"",NOT(ISNUMBER($F117))),AND($E117&lt;&gt;"",$F117=""),AND($E117="",$F117&lt;&gt;"")),"Conferir",IF(AND($E117&lt;&gt;"",$E117&gt;=$D117),"Paga",IF(AND($E117&lt;&gt;"",$E117&gt;0,$E117&lt;$D117),"Parcial",IF($C117&lt;TODAY(),"Em atraso",IF($C117&lt;=TODAY()+Premissas!$B$4,"Vence em breve","A vencer")))))),"Conferir")</f>
        <v/>
      </c>
      <c r="H117" s="14" t="n"/>
      <c r="I117" s="37">
        <f>IF($A117="","",IFERROR(IF(OR(NOT(ISNUMBER($C117)),$G117="Paga"),"",MAX(0,TODAY()-$C117)),""))</f>
        <v/>
      </c>
      <c r="J117" s="31">
        <f>IF($A117="","",IFERROR(IF(NOT(ISNUMBER($D117)),"",MAX(0,$D117-IF(ISNUMBER($E117),$E117,0))),""))</f>
        <v/>
      </c>
    </row>
    <row r="118">
      <c r="A118" s="14" t="n"/>
      <c r="B118" s="18" t="n"/>
      <c r="C118" s="34" t="n"/>
      <c r="D118" s="33" t="n"/>
      <c r="E118" s="33" t="n"/>
      <c r="F118" s="34" t="n"/>
      <c r="G118" s="23">
        <f>IFERROR(IF($A118="","",IF(OR(NOT(ISNUMBER($C118)),NOT(ISNUMBER($D118)),AND($E118&lt;&gt;"",NOT(ISNUMBER($E118))),AND($F118&lt;&gt;"",NOT(ISNUMBER($F118))),AND($E118&lt;&gt;"",$F118=""),AND($E118="",$F118&lt;&gt;"")),"Conferir",IF(AND($E118&lt;&gt;"",$E118&gt;=$D118),"Paga",IF(AND($E118&lt;&gt;"",$E118&gt;0,$E118&lt;$D118),"Parcial",IF($C118&lt;TODAY(),"Em atraso",IF($C118&lt;=TODAY()+Premissas!$B$4,"Vence em breve","A vencer")))))),"Conferir")</f>
        <v/>
      </c>
      <c r="H118" s="14" t="n"/>
      <c r="I118" s="38">
        <f>IF($A118="","",IFERROR(IF(OR(NOT(ISNUMBER($C118)),$G118="Paga"),"",MAX(0,TODAY()-$C118)),""))</f>
        <v/>
      </c>
      <c r="J118" s="32">
        <f>IF($A118="","",IFERROR(IF(NOT(ISNUMBER($D118)),"",MAX(0,$D118-IF(ISNUMBER($E118),$E118,0))),""))</f>
        <v/>
      </c>
    </row>
    <row r="119">
      <c r="A119" s="14" t="n"/>
      <c r="B119" s="18" t="n"/>
      <c r="C119" s="34" t="n"/>
      <c r="D119" s="33" t="n"/>
      <c r="E119" s="33" t="n"/>
      <c r="F119" s="34" t="n"/>
      <c r="G119" s="21">
        <f>IFERROR(IF($A119="","",IF(OR(NOT(ISNUMBER($C119)),NOT(ISNUMBER($D119)),AND($E119&lt;&gt;"",NOT(ISNUMBER($E119))),AND($F119&lt;&gt;"",NOT(ISNUMBER($F119))),AND($E119&lt;&gt;"",$F119=""),AND($E119="",$F119&lt;&gt;"")),"Conferir",IF(AND($E119&lt;&gt;"",$E119&gt;=$D119),"Paga",IF(AND($E119&lt;&gt;"",$E119&gt;0,$E119&lt;$D119),"Parcial",IF($C119&lt;TODAY(),"Em atraso",IF($C119&lt;=TODAY()+Premissas!$B$4,"Vence em breve","A vencer")))))),"Conferir")</f>
        <v/>
      </c>
      <c r="H119" s="14" t="n"/>
      <c r="I119" s="37">
        <f>IF($A119="","",IFERROR(IF(OR(NOT(ISNUMBER($C119)),$G119="Paga"),"",MAX(0,TODAY()-$C119)),""))</f>
        <v/>
      </c>
      <c r="J119" s="31">
        <f>IF($A119="","",IFERROR(IF(NOT(ISNUMBER($D119)),"",MAX(0,$D119-IF(ISNUMBER($E119),$E119,0))),""))</f>
        <v/>
      </c>
    </row>
    <row r="120">
      <c r="A120" s="14" t="n"/>
      <c r="B120" s="18" t="n"/>
      <c r="C120" s="34" t="n"/>
      <c r="D120" s="33" t="n"/>
      <c r="E120" s="33" t="n"/>
      <c r="F120" s="34" t="n"/>
      <c r="G120" s="23">
        <f>IFERROR(IF($A120="","",IF(OR(NOT(ISNUMBER($C120)),NOT(ISNUMBER($D120)),AND($E120&lt;&gt;"",NOT(ISNUMBER($E120))),AND($F120&lt;&gt;"",NOT(ISNUMBER($F120))),AND($E120&lt;&gt;"",$F120=""),AND($E120="",$F120&lt;&gt;"")),"Conferir",IF(AND($E120&lt;&gt;"",$E120&gt;=$D120),"Paga",IF(AND($E120&lt;&gt;"",$E120&gt;0,$E120&lt;$D120),"Parcial",IF($C120&lt;TODAY(),"Em atraso",IF($C120&lt;=TODAY()+Premissas!$B$4,"Vence em breve","A vencer")))))),"Conferir")</f>
        <v/>
      </c>
      <c r="H120" s="14" t="n"/>
      <c r="I120" s="38">
        <f>IF($A120="","",IFERROR(IF(OR(NOT(ISNUMBER($C120)),$G120="Paga"),"",MAX(0,TODAY()-$C120)),""))</f>
        <v/>
      </c>
      <c r="J120" s="32">
        <f>IF($A120="","",IFERROR(IF(NOT(ISNUMBER($D120)),"",MAX(0,$D120-IF(ISNUMBER($E120),$E120,0))),""))</f>
        <v/>
      </c>
    </row>
    <row r="121">
      <c r="A121" s="14" t="n"/>
      <c r="B121" s="18" t="n"/>
      <c r="C121" s="34" t="n"/>
      <c r="D121" s="33" t="n"/>
      <c r="E121" s="33" t="n"/>
      <c r="F121" s="34" t="n"/>
      <c r="G121" s="21">
        <f>IFERROR(IF($A121="","",IF(OR(NOT(ISNUMBER($C121)),NOT(ISNUMBER($D121)),AND($E121&lt;&gt;"",NOT(ISNUMBER($E121))),AND($F121&lt;&gt;"",NOT(ISNUMBER($F121))),AND($E121&lt;&gt;"",$F121=""),AND($E121="",$F121&lt;&gt;"")),"Conferir",IF(AND($E121&lt;&gt;"",$E121&gt;=$D121),"Paga",IF(AND($E121&lt;&gt;"",$E121&gt;0,$E121&lt;$D121),"Parcial",IF($C121&lt;TODAY(),"Em atraso",IF($C121&lt;=TODAY()+Premissas!$B$4,"Vence em breve","A vencer")))))),"Conferir")</f>
        <v/>
      </c>
      <c r="H121" s="14" t="n"/>
      <c r="I121" s="37">
        <f>IF($A121="","",IFERROR(IF(OR(NOT(ISNUMBER($C121)),$G121="Paga"),"",MAX(0,TODAY()-$C121)),""))</f>
        <v/>
      </c>
      <c r="J121" s="31">
        <f>IF($A121="","",IFERROR(IF(NOT(ISNUMBER($D121)),"",MAX(0,$D121-IF(ISNUMBER($E121),$E121,0))),""))</f>
        <v/>
      </c>
    </row>
    <row r="122">
      <c r="A122" s="14" t="n"/>
      <c r="B122" s="18" t="n"/>
      <c r="C122" s="34" t="n"/>
      <c r="D122" s="33" t="n"/>
      <c r="E122" s="33" t="n"/>
      <c r="F122" s="34" t="n"/>
      <c r="G122" s="23">
        <f>IFERROR(IF($A122="","",IF(OR(NOT(ISNUMBER($C122)),NOT(ISNUMBER($D122)),AND($E122&lt;&gt;"",NOT(ISNUMBER($E122))),AND($F122&lt;&gt;"",NOT(ISNUMBER($F122))),AND($E122&lt;&gt;"",$F122=""),AND($E122="",$F122&lt;&gt;"")),"Conferir",IF(AND($E122&lt;&gt;"",$E122&gt;=$D122),"Paga",IF(AND($E122&lt;&gt;"",$E122&gt;0,$E122&lt;$D122),"Parcial",IF($C122&lt;TODAY(),"Em atraso",IF($C122&lt;=TODAY()+Premissas!$B$4,"Vence em breve","A vencer")))))),"Conferir")</f>
        <v/>
      </c>
      <c r="H122" s="14" t="n"/>
      <c r="I122" s="38">
        <f>IF($A122="","",IFERROR(IF(OR(NOT(ISNUMBER($C122)),$G122="Paga"),"",MAX(0,TODAY()-$C122)),""))</f>
        <v/>
      </c>
      <c r="J122" s="32">
        <f>IF($A122="","",IFERROR(IF(NOT(ISNUMBER($D122)),"",MAX(0,$D122-IF(ISNUMBER($E122),$E122,0))),""))</f>
        <v/>
      </c>
    </row>
    <row r="123">
      <c r="A123" s="14" t="n"/>
      <c r="B123" s="18" t="n"/>
      <c r="C123" s="34" t="n"/>
      <c r="D123" s="33" t="n"/>
      <c r="E123" s="33" t="n"/>
      <c r="F123" s="34" t="n"/>
      <c r="G123" s="21">
        <f>IFERROR(IF($A123="","",IF(OR(NOT(ISNUMBER($C123)),NOT(ISNUMBER($D123)),AND($E123&lt;&gt;"",NOT(ISNUMBER($E123))),AND($F123&lt;&gt;"",NOT(ISNUMBER($F123))),AND($E123&lt;&gt;"",$F123=""),AND($E123="",$F123&lt;&gt;"")),"Conferir",IF(AND($E123&lt;&gt;"",$E123&gt;=$D123),"Paga",IF(AND($E123&lt;&gt;"",$E123&gt;0,$E123&lt;$D123),"Parcial",IF($C123&lt;TODAY(),"Em atraso",IF($C123&lt;=TODAY()+Premissas!$B$4,"Vence em breve","A vencer")))))),"Conferir")</f>
        <v/>
      </c>
      <c r="H123" s="14" t="n"/>
      <c r="I123" s="37">
        <f>IF($A123="","",IFERROR(IF(OR(NOT(ISNUMBER($C123)),$G123="Paga"),"",MAX(0,TODAY()-$C123)),""))</f>
        <v/>
      </c>
      <c r="J123" s="31">
        <f>IF($A123="","",IFERROR(IF(NOT(ISNUMBER($D123)),"",MAX(0,$D123-IF(ISNUMBER($E123),$E123,0))),""))</f>
        <v/>
      </c>
    </row>
    <row r="124">
      <c r="A124" s="14" t="n"/>
      <c r="B124" s="18" t="n"/>
      <c r="C124" s="34" t="n"/>
      <c r="D124" s="33" t="n"/>
      <c r="E124" s="33" t="n"/>
      <c r="F124" s="34" t="n"/>
      <c r="G124" s="23">
        <f>IFERROR(IF($A124="","",IF(OR(NOT(ISNUMBER($C124)),NOT(ISNUMBER($D124)),AND($E124&lt;&gt;"",NOT(ISNUMBER($E124))),AND($F124&lt;&gt;"",NOT(ISNUMBER($F124))),AND($E124&lt;&gt;"",$F124=""),AND($E124="",$F124&lt;&gt;"")),"Conferir",IF(AND($E124&lt;&gt;"",$E124&gt;=$D124),"Paga",IF(AND($E124&lt;&gt;"",$E124&gt;0,$E124&lt;$D124),"Parcial",IF($C124&lt;TODAY(),"Em atraso",IF($C124&lt;=TODAY()+Premissas!$B$4,"Vence em breve","A vencer")))))),"Conferir")</f>
        <v/>
      </c>
      <c r="H124" s="14" t="n"/>
      <c r="I124" s="38">
        <f>IF($A124="","",IFERROR(IF(OR(NOT(ISNUMBER($C124)),$G124="Paga"),"",MAX(0,TODAY()-$C124)),""))</f>
        <v/>
      </c>
      <c r="J124" s="32">
        <f>IF($A124="","",IFERROR(IF(NOT(ISNUMBER($D124)),"",MAX(0,$D124-IF(ISNUMBER($E124),$E124,0))),""))</f>
        <v/>
      </c>
    </row>
    <row r="125">
      <c r="A125" s="14" t="n"/>
      <c r="B125" s="18" t="n"/>
      <c r="C125" s="34" t="n"/>
      <c r="D125" s="33" t="n"/>
      <c r="E125" s="33" t="n"/>
      <c r="F125" s="34" t="n"/>
      <c r="G125" s="21">
        <f>IFERROR(IF($A125="","",IF(OR(NOT(ISNUMBER($C125)),NOT(ISNUMBER($D125)),AND($E125&lt;&gt;"",NOT(ISNUMBER($E125))),AND($F125&lt;&gt;"",NOT(ISNUMBER($F125))),AND($E125&lt;&gt;"",$F125=""),AND($E125="",$F125&lt;&gt;"")),"Conferir",IF(AND($E125&lt;&gt;"",$E125&gt;=$D125),"Paga",IF(AND($E125&lt;&gt;"",$E125&gt;0,$E125&lt;$D125),"Parcial",IF($C125&lt;TODAY(),"Em atraso",IF($C125&lt;=TODAY()+Premissas!$B$4,"Vence em breve","A vencer")))))),"Conferir")</f>
        <v/>
      </c>
      <c r="H125" s="14" t="n"/>
      <c r="I125" s="37">
        <f>IF($A125="","",IFERROR(IF(OR(NOT(ISNUMBER($C125)),$G125="Paga"),"",MAX(0,TODAY()-$C125)),""))</f>
        <v/>
      </c>
      <c r="J125" s="31">
        <f>IF($A125="","",IFERROR(IF(NOT(ISNUMBER($D125)),"",MAX(0,$D125-IF(ISNUMBER($E125),$E125,0))),""))</f>
        <v/>
      </c>
    </row>
    <row r="126">
      <c r="A126" s="14" t="n"/>
      <c r="B126" s="18" t="n"/>
      <c r="C126" s="34" t="n"/>
      <c r="D126" s="33" t="n"/>
      <c r="E126" s="33" t="n"/>
      <c r="F126" s="34" t="n"/>
      <c r="G126" s="23">
        <f>IFERROR(IF($A126="","",IF(OR(NOT(ISNUMBER($C126)),NOT(ISNUMBER($D126)),AND($E126&lt;&gt;"",NOT(ISNUMBER($E126))),AND($F126&lt;&gt;"",NOT(ISNUMBER($F126))),AND($E126&lt;&gt;"",$F126=""),AND($E126="",$F126&lt;&gt;"")),"Conferir",IF(AND($E126&lt;&gt;"",$E126&gt;=$D126),"Paga",IF(AND($E126&lt;&gt;"",$E126&gt;0,$E126&lt;$D126),"Parcial",IF($C126&lt;TODAY(),"Em atraso",IF($C126&lt;=TODAY()+Premissas!$B$4,"Vence em breve","A vencer")))))),"Conferir")</f>
        <v/>
      </c>
      <c r="H126" s="14" t="n"/>
      <c r="I126" s="38">
        <f>IF($A126="","",IFERROR(IF(OR(NOT(ISNUMBER($C126)),$G126="Paga"),"",MAX(0,TODAY()-$C126)),""))</f>
        <v/>
      </c>
      <c r="J126" s="32">
        <f>IF($A126="","",IFERROR(IF(NOT(ISNUMBER($D126)),"",MAX(0,$D126-IF(ISNUMBER($E126),$E126,0))),""))</f>
        <v/>
      </c>
    </row>
    <row r="127">
      <c r="A127" s="14" t="n"/>
      <c r="B127" s="18" t="n"/>
      <c r="C127" s="34" t="n"/>
      <c r="D127" s="33" t="n"/>
      <c r="E127" s="33" t="n"/>
      <c r="F127" s="34" t="n"/>
      <c r="G127" s="21">
        <f>IFERROR(IF($A127="","",IF(OR(NOT(ISNUMBER($C127)),NOT(ISNUMBER($D127)),AND($E127&lt;&gt;"",NOT(ISNUMBER($E127))),AND($F127&lt;&gt;"",NOT(ISNUMBER($F127))),AND($E127&lt;&gt;"",$F127=""),AND($E127="",$F127&lt;&gt;"")),"Conferir",IF(AND($E127&lt;&gt;"",$E127&gt;=$D127),"Paga",IF(AND($E127&lt;&gt;"",$E127&gt;0,$E127&lt;$D127),"Parcial",IF($C127&lt;TODAY(),"Em atraso",IF($C127&lt;=TODAY()+Premissas!$B$4,"Vence em breve","A vencer")))))),"Conferir")</f>
        <v/>
      </c>
      <c r="H127" s="14" t="n"/>
      <c r="I127" s="37">
        <f>IF($A127="","",IFERROR(IF(OR(NOT(ISNUMBER($C127)),$G127="Paga"),"",MAX(0,TODAY()-$C127)),""))</f>
        <v/>
      </c>
      <c r="J127" s="31">
        <f>IF($A127="","",IFERROR(IF(NOT(ISNUMBER($D127)),"",MAX(0,$D127-IF(ISNUMBER($E127),$E127,0))),""))</f>
        <v/>
      </c>
    </row>
    <row r="128">
      <c r="A128" s="14" t="n"/>
      <c r="B128" s="18" t="n"/>
      <c r="C128" s="34" t="n"/>
      <c r="D128" s="33" t="n"/>
      <c r="E128" s="33" t="n"/>
      <c r="F128" s="34" t="n"/>
      <c r="G128" s="23">
        <f>IFERROR(IF($A128="","",IF(OR(NOT(ISNUMBER($C128)),NOT(ISNUMBER($D128)),AND($E128&lt;&gt;"",NOT(ISNUMBER($E128))),AND($F128&lt;&gt;"",NOT(ISNUMBER($F128))),AND($E128&lt;&gt;"",$F128=""),AND($E128="",$F128&lt;&gt;"")),"Conferir",IF(AND($E128&lt;&gt;"",$E128&gt;=$D128),"Paga",IF(AND($E128&lt;&gt;"",$E128&gt;0,$E128&lt;$D128),"Parcial",IF($C128&lt;TODAY(),"Em atraso",IF($C128&lt;=TODAY()+Premissas!$B$4,"Vence em breve","A vencer")))))),"Conferir")</f>
        <v/>
      </c>
      <c r="H128" s="14" t="n"/>
      <c r="I128" s="38">
        <f>IF($A128="","",IFERROR(IF(OR(NOT(ISNUMBER($C128)),$G128="Paga"),"",MAX(0,TODAY()-$C128)),""))</f>
        <v/>
      </c>
      <c r="J128" s="32">
        <f>IF($A128="","",IFERROR(IF(NOT(ISNUMBER($D128)),"",MAX(0,$D128-IF(ISNUMBER($E128),$E128,0))),""))</f>
        <v/>
      </c>
    </row>
    <row r="129">
      <c r="A129" s="14" t="n"/>
      <c r="B129" s="18" t="n"/>
      <c r="C129" s="34" t="n"/>
      <c r="D129" s="33" t="n"/>
      <c r="E129" s="33" t="n"/>
      <c r="F129" s="34" t="n"/>
      <c r="G129" s="21">
        <f>IFERROR(IF($A129="","",IF(OR(NOT(ISNUMBER($C129)),NOT(ISNUMBER($D129)),AND($E129&lt;&gt;"",NOT(ISNUMBER($E129))),AND($F129&lt;&gt;"",NOT(ISNUMBER($F129))),AND($E129&lt;&gt;"",$F129=""),AND($E129="",$F129&lt;&gt;"")),"Conferir",IF(AND($E129&lt;&gt;"",$E129&gt;=$D129),"Paga",IF(AND($E129&lt;&gt;"",$E129&gt;0,$E129&lt;$D129),"Parcial",IF($C129&lt;TODAY(),"Em atraso",IF($C129&lt;=TODAY()+Premissas!$B$4,"Vence em breve","A vencer")))))),"Conferir")</f>
        <v/>
      </c>
      <c r="H129" s="14" t="n"/>
      <c r="I129" s="37">
        <f>IF($A129="","",IFERROR(IF(OR(NOT(ISNUMBER($C129)),$G129="Paga"),"",MAX(0,TODAY()-$C129)),""))</f>
        <v/>
      </c>
      <c r="J129" s="31">
        <f>IF($A129="","",IFERROR(IF(NOT(ISNUMBER($D129)),"",MAX(0,$D129-IF(ISNUMBER($E129),$E129,0))),""))</f>
        <v/>
      </c>
    </row>
    <row r="130">
      <c r="A130" s="14" t="n"/>
      <c r="B130" s="18" t="n"/>
      <c r="C130" s="34" t="n"/>
      <c r="D130" s="33" t="n"/>
      <c r="E130" s="33" t="n"/>
      <c r="F130" s="34" t="n"/>
      <c r="G130" s="23">
        <f>IFERROR(IF($A130="","",IF(OR(NOT(ISNUMBER($C130)),NOT(ISNUMBER($D130)),AND($E130&lt;&gt;"",NOT(ISNUMBER($E130))),AND($F130&lt;&gt;"",NOT(ISNUMBER($F130))),AND($E130&lt;&gt;"",$F130=""),AND($E130="",$F130&lt;&gt;"")),"Conferir",IF(AND($E130&lt;&gt;"",$E130&gt;=$D130),"Paga",IF(AND($E130&lt;&gt;"",$E130&gt;0,$E130&lt;$D130),"Parcial",IF($C130&lt;TODAY(),"Em atraso",IF($C130&lt;=TODAY()+Premissas!$B$4,"Vence em breve","A vencer")))))),"Conferir")</f>
        <v/>
      </c>
      <c r="H130" s="14" t="n"/>
      <c r="I130" s="38">
        <f>IF($A130="","",IFERROR(IF(OR(NOT(ISNUMBER($C130)),$G130="Paga"),"",MAX(0,TODAY()-$C130)),""))</f>
        <v/>
      </c>
      <c r="J130" s="32">
        <f>IF($A130="","",IFERROR(IF(NOT(ISNUMBER($D130)),"",MAX(0,$D130-IF(ISNUMBER($E130),$E130,0))),""))</f>
        <v/>
      </c>
    </row>
    <row r="131">
      <c r="A131" s="14" t="n"/>
      <c r="B131" s="18" t="n"/>
      <c r="C131" s="34" t="n"/>
      <c r="D131" s="33" t="n"/>
      <c r="E131" s="33" t="n"/>
      <c r="F131" s="34" t="n"/>
      <c r="G131" s="21">
        <f>IFERROR(IF($A131="","",IF(OR(NOT(ISNUMBER($C131)),NOT(ISNUMBER($D131)),AND($E131&lt;&gt;"",NOT(ISNUMBER($E131))),AND($F131&lt;&gt;"",NOT(ISNUMBER($F131))),AND($E131&lt;&gt;"",$F131=""),AND($E131="",$F131&lt;&gt;"")),"Conferir",IF(AND($E131&lt;&gt;"",$E131&gt;=$D131),"Paga",IF(AND($E131&lt;&gt;"",$E131&gt;0,$E131&lt;$D131),"Parcial",IF($C131&lt;TODAY(),"Em atraso",IF($C131&lt;=TODAY()+Premissas!$B$4,"Vence em breve","A vencer")))))),"Conferir")</f>
        <v/>
      </c>
      <c r="H131" s="14" t="n"/>
      <c r="I131" s="37">
        <f>IF($A131="","",IFERROR(IF(OR(NOT(ISNUMBER($C131)),$G131="Paga"),"",MAX(0,TODAY()-$C131)),""))</f>
        <v/>
      </c>
      <c r="J131" s="31">
        <f>IF($A131="","",IFERROR(IF(NOT(ISNUMBER($D131)),"",MAX(0,$D131-IF(ISNUMBER($E131),$E131,0))),""))</f>
        <v/>
      </c>
    </row>
    <row r="132">
      <c r="A132" s="14" t="n"/>
      <c r="B132" s="18" t="n"/>
      <c r="C132" s="34" t="n"/>
      <c r="D132" s="33" t="n"/>
      <c r="E132" s="33" t="n"/>
      <c r="F132" s="34" t="n"/>
      <c r="G132" s="23">
        <f>IFERROR(IF($A132="","",IF(OR(NOT(ISNUMBER($C132)),NOT(ISNUMBER($D132)),AND($E132&lt;&gt;"",NOT(ISNUMBER($E132))),AND($F132&lt;&gt;"",NOT(ISNUMBER($F132))),AND($E132&lt;&gt;"",$F132=""),AND($E132="",$F132&lt;&gt;"")),"Conferir",IF(AND($E132&lt;&gt;"",$E132&gt;=$D132),"Paga",IF(AND($E132&lt;&gt;"",$E132&gt;0,$E132&lt;$D132),"Parcial",IF($C132&lt;TODAY(),"Em atraso",IF($C132&lt;=TODAY()+Premissas!$B$4,"Vence em breve","A vencer")))))),"Conferir")</f>
        <v/>
      </c>
      <c r="H132" s="14" t="n"/>
      <c r="I132" s="38">
        <f>IF($A132="","",IFERROR(IF(OR(NOT(ISNUMBER($C132)),$G132="Paga"),"",MAX(0,TODAY()-$C132)),""))</f>
        <v/>
      </c>
      <c r="J132" s="32">
        <f>IF($A132="","",IFERROR(IF(NOT(ISNUMBER($D132)),"",MAX(0,$D132-IF(ISNUMBER($E132),$E132,0))),""))</f>
        <v/>
      </c>
    </row>
    <row r="133">
      <c r="A133" s="14" t="n"/>
      <c r="B133" s="18" t="n"/>
      <c r="C133" s="34" t="n"/>
      <c r="D133" s="33" t="n"/>
      <c r="E133" s="33" t="n"/>
      <c r="F133" s="34" t="n"/>
      <c r="G133" s="21">
        <f>IFERROR(IF($A133="","",IF(OR(NOT(ISNUMBER($C133)),NOT(ISNUMBER($D133)),AND($E133&lt;&gt;"",NOT(ISNUMBER($E133))),AND($F133&lt;&gt;"",NOT(ISNUMBER($F133))),AND($E133&lt;&gt;"",$F133=""),AND($E133="",$F133&lt;&gt;"")),"Conferir",IF(AND($E133&lt;&gt;"",$E133&gt;=$D133),"Paga",IF(AND($E133&lt;&gt;"",$E133&gt;0,$E133&lt;$D133),"Parcial",IF($C133&lt;TODAY(),"Em atraso",IF($C133&lt;=TODAY()+Premissas!$B$4,"Vence em breve","A vencer")))))),"Conferir")</f>
        <v/>
      </c>
      <c r="H133" s="14" t="n"/>
      <c r="I133" s="37">
        <f>IF($A133="","",IFERROR(IF(OR(NOT(ISNUMBER($C133)),$G133="Paga"),"",MAX(0,TODAY()-$C133)),""))</f>
        <v/>
      </c>
      <c r="J133" s="31">
        <f>IF($A133="","",IFERROR(IF(NOT(ISNUMBER($D133)),"",MAX(0,$D133-IF(ISNUMBER($E133),$E133,0))),""))</f>
        <v/>
      </c>
    </row>
    <row r="134">
      <c r="A134" s="14" t="n"/>
      <c r="B134" s="18" t="n"/>
      <c r="C134" s="34" t="n"/>
      <c r="D134" s="33" t="n"/>
      <c r="E134" s="33" t="n"/>
      <c r="F134" s="34" t="n"/>
      <c r="G134" s="23">
        <f>IFERROR(IF($A134="","",IF(OR(NOT(ISNUMBER($C134)),NOT(ISNUMBER($D134)),AND($E134&lt;&gt;"",NOT(ISNUMBER($E134))),AND($F134&lt;&gt;"",NOT(ISNUMBER($F134))),AND($E134&lt;&gt;"",$F134=""),AND($E134="",$F134&lt;&gt;"")),"Conferir",IF(AND($E134&lt;&gt;"",$E134&gt;=$D134),"Paga",IF(AND($E134&lt;&gt;"",$E134&gt;0,$E134&lt;$D134),"Parcial",IF($C134&lt;TODAY(),"Em atraso",IF($C134&lt;=TODAY()+Premissas!$B$4,"Vence em breve","A vencer")))))),"Conferir")</f>
        <v/>
      </c>
      <c r="H134" s="14" t="n"/>
      <c r="I134" s="38">
        <f>IF($A134="","",IFERROR(IF(OR(NOT(ISNUMBER($C134)),$G134="Paga"),"",MAX(0,TODAY()-$C134)),""))</f>
        <v/>
      </c>
      <c r="J134" s="32">
        <f>IF($A134="","",IFERROR(IF(NOT(ISNUMBER($D134)),"",MAX(0,$D134-IF(ISNUMBER($E134),$E134,0))),""))</f>
        <v/>
      </c>
    </row>
    <row r="135">
      <c r="A135" s="14" t="n"/>
      <c r="B135" s="18" t="n"/>
      <c r="C135" s="34" t="n"/>
      <c r="D135" s="33" t="n"/>
      <c r="E135" s="33" t="n"/>
      <c r="F135" s="34" t="n"/>
      <c r="G135" s="21">
        <f>IFERROR(IF($A135="","",IF(OR(NOT(ISNUMBER($C135)),NOT(ISNUMBER($D135)),AND($E135&lt;&gt;"",NOT(ISNUMBER($E135))),AND($F135&lt;&gt;"",NOT(ISNUMBER($F135))),AND($E135&lt;&gt;"",$F135=""),AND($E135="",$F135&lt;&gt;"")),"Conferir",IF(AND($E135&lt;&gt;"",$E135&gt;=$D135),"Paga",IF(AND($E135&lt;&gt;"",$E135&gt;0,$E135&lt;$D135),"Parcial",IF($C135&lt;TODAY(),"Em atraso",IF($C135&lt;=TODAY()+Premissas!$B$4,"Vence em breve","A vencer")))))),"Conferir")</f>
        <v/>
      </c>
      <c r="H135" s="14" t="n"/>
      <c r="I135" s="37">
        <f>IF($A135="","",IFERROR(IF(OR(NOT(ISNUMBER($C135)),$G135="Paga"),"",MAX(0,TODAY()-$C135)),""))</f>
        <v/>
      </c>
      <c r="J135" s="31">
        <f>IF($A135="","",IFERROR(IF(NOT(ISNUMBER($D135)),"",MAX(0,$D135-IF(ISNUMBER($E135),$E135,0))),""))</f>
        <v/>
      </c>
    </row>
    <row r="136">
      <c r="A136" s="14" t="n"/>
      <c r="B136" s="18" t="n"/>
      <c r="C136" s="34" t="n"/>
      <c r="D136" s="33" t="n"/>
      <c r="E136" s="33" t="n"/>
      <c r="F136" s="34" t="n"/>
      <c r="G136" s="23">
        <f>IFERROR(IF($A136="","",IF(OR(NOT(ISNUMBER($C136)),NOT(ISNUMBER($D136)),AND($E136&lt;&gt;"",NOT(ISNUMBER($E136))),AND($F136&lt;&gt;"",NOT(ISNUMBER($F136))),AND($E136&lt;&gt;"",$F136=""),AND($E136="",$F136&lt;&gt;"")),"Conferir",IF(AND($E136&lt;&gt;"",$E136&gt;=$D136),"Paga",IF(AND($E136&lt;&gt;"",$E136&gt;0,$E136&lt;$D136),"Parcial",IF($C136&lt;TODAY(),"Em atraso",IF($C136&lt;=TODAY()+Premissas!$B$4,"Vence em breve","A vencer")))))),"Conferir")</f>
        <v/>
      </c>
      <c r="H136" s="14" t="n"/>
      <c r="I136" s="38">
        <f>IF($A136="","",IFERROR(IF(OR(NOT(ISNUMBER($C136)),$G136="Paga"),"",MAX(0,TODAY()-$C136)),""))</f>
        <v/>
      </c>
      <c r="J136" s="32">
        <f>IF($A136="","",IFERROR(IF(NOT(ISNUMBER($D136)),"",MAX(0,$D136-IF(ISNUMBER($E136),$E136,0))),""))</f>
        <v/>
      </c>
    </row>
    <row r="137">
      <c r="A137" s="14" t="n"/>
      <c r="B137" s="18" t="n"/>
      <c r="C137" s="34" t="n"/>
      <c r="D137" s="33" t="n"/>
      <c r="E137" s="33" t="n"/>
      <c r="F137" s="34" t="n"/>
      <c r="G137" s="21">
        <f>IFERROR(IF($A137="","",IF(OR(NOT(ISNUMBER($C137)),NOT(ISNUMBER($D137)),AND($E137&lt;&gt;"",NOT(ISNUMBER($E137))),AND($F137&lt;&gt;"",NOT(ISNUMBER($F137))),AND($E137&lt;&gt;"",$F137=""),AND($E137="",$F137&lt;&gt;"")),"Conferir",IF(AND($E137&lt;&gt;"",$E137&gt;=$D137),"Paga",IF(AND($E137&lt;&gt;"",$E137&gt;0,$E137&lt;$D137),"Parcial",IF($C137&lt;TODAY(),"Em atraso",IF($C137&lt;=TODAY()+Premissas!$B$4,"Vence em breve","A vencer")))))),"Conferir")</f>
        <v/>
      </c>
      <c r="H137" s="14" t="n"/>
      <c r="I137" s="37">
        <f>IF($A137="","",IFERROR(IF(OR(NOT(ISNUMBER($C137)),$G137="Paga"),"",MAX(0,TODAY()-$C137)),""))</f>
        <v/>
      </c>
      <c r="J137" s="31">
        <f>IF($A137="","",IFERROR(IF(NOT(ISNUMBER($D137)),"",MAX(0,$D137-IF(ISNUMBER($E137),$E137,0))),""))</f>
        <v/>
      </c>
    </row>
    <row r="138">
      <c r="A138" s="14" t="n"/>
      <c r="B138" s="18" t="n"/>
      <c r="C138" s="34" t="n"/>
      <c r="D138" s="33" t="n"/>
      <c r="E138" s="33" t="n"/>
      <c r="F138" s="34" t="n"/>
      <c r="G138" s="23">
        <f>IFERROR(IF($A138="","",IF(OR(NOT(ISNUMBER($C138)),NOT(ISNUMBER($D138)),AND($E138&lt;&gt;"",NOT(ISNUMBER($E138))),AND($F138&lt;&gt;"",NOT(ISNUMBER($F138))),AND($E138&lt;&gt;"",$F138=""),AND($E138="",$F138&lt;&gt;"")),"Conferir",IF(AND($E138&lt;&gt;"",$E138&gt;=$D138),"Paga",IF(AND($E138&lt;&gt;"",$E138&gt;0,$E138&lt;$D138),"Parcial",IF($C138&lt;TODAY(),"Em atraso",IF($C138&lt;=TODAY()+Premissas!$B$4,"Vence em breve","A vencer")))))),"Conferir")</f>
        <v/>
      </c>
      <c r="H138" s="14" t="n"/>
      <c r="I138" s="38">
        <f>IF($A138="","",IFERROR(IF(OR(NOT(ISNUMBER($C138)),$G138="Paga"),"",MAX(0,TODAY()-$C138)),""))</f>
        <v/>
      </c>
      <c r="J138" s="32">
        <f>IF($A138="","",IFERROR(IF(NOT(ISNUMBER($D138)),"",MAX(0,$D138-IF(ISNUMBER($E138),$E138,0))),""))</f>
        <v/>
      </c>
    </row>
    <row r="139">
      <c r="A139" s="14" t="n"/>
      <c r="B139" s="18" t="n"/>
      <c r="C139" s="34" t="n"/>
      <c r="D139" s="33" t="n"/>
      <c r="E139" s="33" t="n"/>
      <c r="F139" s="34" t="n"/>
      <c r="G139" s="21">
        <f>IFERROR(IF($A139="","",IF(OR(NOT(ISNUMBER($C139)),NOT(ISNUMBER($D139)),AND($E139&lt;&gt;"",NOT(ISNUMBER($E139))),AND($F139&lt;&gt;"",NOT(ISNUMBER($F139))),AND($E139&lt;&gt;"",$F139=""),AND($E139="",$F139&lt;&gt;"")),"Conferir",IF(AND($E139&lt;&gt;"",$E139&gt;=$D139),"Paga",IF(AND($E139&lt;&gt;"",$E139&gt;0,$E139&lt;$D139),"Parcial",IF($C139&lt;TODAY(),"Em atraso",IF($C139&lt;=TODAY()+Premissas!$B$4,"Vence em breve","A vencer")))))),"Conferir")</f>
        <v/>
      </c>
      <c r="H139" s="14" t="n"/>
      <c r="I139" s="37">
        <f>IF($A139="","",IFERROR(IF(OR(NOT(ISNUMBER($C139)),$G139="Paga"),"",MAX(0,TODAY()-$C139)),""))</f>
        <v/>
      </c>
      <c r="J139" s="31">
        <f>IF($A139="","",IFERROR(IF(NOT(ISNUMBER($D139)),"",MAX(0,$D139-IF(ISNUMBER($E139),$E139,0))),""))</f>
        <v/>
      </c>
    </row>
    <row r="140">
      <c r="A140" s="14" t="n"/>
      <c r="B140" s="18" t="n"/>
      <c r="C140" s="34" t="n"/>
      <c r="D140" s="33" t="n"/>
      <c r="E140" s="33" t="n"/>
      <c r="F140" s="34" t="n"/>
      <c r="G140" s="23">
        <f>IFERROR(IF($A140="","",IF(OR(NOT(ISNUMBER($C140)),NOT(ISNUMBER($D140)),AND($E140&lt;&gt;"",NOT(ISNUMBER($E140))),AND($F140&lt;&gt;"",NOT(ISNUMBER($F140))),AND($E140&lt;&gt;"",$F140=""),AND($E140="",$F140&lt;&gt;"")),"Conferir",IF(AND($E140&lt;&gt;"",$E140&gt;=$D140),"Paga",IF(AND($E140&lt;&gt;"",$E140&gt;0,$E140&lt;$D140),"Parcial",IF($C140&lt;TODAY(),"Em atraso",IF($C140&lt;=TODAY()+Premissas!$B$4,"Vence em breve","A vencer")))))),"Conferir")</f>
        <v/>
      </c>
      <c r="H140" s="14" t="n"/>
      <c r="I140" s="38">
        <f>IF($A140="","",IFERROR(IF(OR(NOT(ISNUMBER($C140)),$G140="Paga"),"",MAX(0,TODAY()-$C140)),""))</f>
        <v/>
      </c>
      <c r="J140" s="32">
        <f>IF($A140="","",IFERROR(IF(NOT(ISNUMBER($D140)),"",MAX(0,$D140-IF(ISNUMBER($E140),$E140,0))),""))</f>
        <v/>
      </c>
    </row>
    <row r="141">
      <c r="A141" s="14" t="n"/>
      <c r="B141" s="18" t="n"/>
      <c r="C141" s="34" t="n"/>
      <c r="D141" s="33" t="n"/>
      <c r="E141" s="33" t="n"/>
      <c r="F141" s="34" t="n"/>
      <c r="G141" s="21">
        <f>IFERROR(IF($A141="","",IF(OR(NOT(ISNUMBER($C141)),NOT(ISNUMBER($D141)),AND($E141&lt;&gt;"",NOT(ISNUMBER($E141))),AND($F141&lt;&gt;"",NOT(ISNUMBER($F141))),AND($E141&lt;&gt;"",$F141=""),AND($E141="",$F141&lt;&gt;"")),"Conferir",IF(AND($E141&lt;&gt;"",$E141&gt;=$D141),"Paga",IF(AND($E141&lt;&gt;"",$E141&gt;0,$E141&lt;$D141),"Parcial",IF($C141&lt;TODAY(),"Em atraso",IF($C141&lt;=TODAY()+Premissas!$B$4,"Vence em breve","A vencer")))))),"Conferir")</f>
        <v/>
      </c>
      <c r="H141" s="14" t="n"/>
      <c r="I141" s="37">
        <f>IF($A141="","",IFERROR(IF(OR(NOT(ISNUMBER($C141)),$G141="Paga"),"",MAX(0,TODAY()-$C141)),""))</f>
        <v/>
      </c>
      <c r="J141" s="31">
        <f>IF($A141="","",IFERROR(IF(NOT(ISNUMBER($D141)),"",MAX(0,$D141-IF(ISNUMBER($E141),$E141,0))),""))</f>
        <v/>
      </c>
    </row>
    <row r="142">
      <c r="A142" s="14" t="n"/>
      <c r="B142" s="18" t="n"/>
      <c r="C142" s="34" t="n"/>
      <c r="D142" s="33" t="n"/>
      <c r="E142" s="33" t="n"/>
      <c r="F142" s="34" t="n"/>
      <c r="G142" s="23">
        <f>IFERROR(IF($A142="","",IF(OR(NOT(ISNUMBER($C142)),NOT(ISNUMBER($D142)),AND($E142&lt;&gt;"",NOT(ISNUMBER($E142))),AND($F142&lt;&gt;"",NOT(ISNUMBER($F142))),AND($E142&lt;&gt;"",$F142=""),AND($E142="",$F142&lt;&gt;"")),"Conferir",IF(AND($E142&lt;&gt;"",$E142&gt;=$D142),"Paga",IF(AND($E142&lt;&gt;"",$E142&gt;0,$E142&lt;$D142),"Parcial",IF($C142&lt;TODAY(),"Em atraso",IF($C142&lt;=TODAY()+Premissas!$B$4,"Vence em breve","A vencer")))))),"Conferir")</f>
        <v/>
      </c>
      <c r="H142" s="14" t="n"/>
      <c r="I142" s="38">
        <f>IF($A142="","",IFERROR(IF(OR(NOT(ISNUMBER($C142)),$G142="Paga"),"",MAX(0,TODAY()-$C142)),""))</f>
        <v/>
      </c>
      <c r="J142" s="32">
        <f>IF($A142="","",IFERROR(IF(NOT(ISNUMBER($D142)),"",MAX(0,$D142-IF(ISNUMBER($E142),$E142,0))),""))</f>
        <v/>
      </c>
    </row>
    <row r="143">
      <c r="A143" s="14" t="n"/>
      <c r="B143" s="18" t="n"/>
      <c r="C143" s="34" t="n"/>
      <c r="D143" s="33" t="n"/>
      <c r="E143" s="33" t="n"/>
      <c r="F143" s="34" t="n"/>
      <c r="G143" s="21">
        <f>IFERROR(IF($A143="","",IF(OR(NOT(ISNUMBER($C143)),NOT(ISNUMBER($D143)),AND($E143&lt;&gt;"",NOT(ISNUMBER($E143))),AND($F143&lt;&gt;"",NOT(ISNUMBER($F143))),AND($E143&lt;&gt;"",$F143=""),AND($E143="",$F143&lt;&gt;"")),"Conferir",IF(AND($E143&lt;&gt;"",$E143&gt;=$D143),"Paga",IF(AND($E143&lt;&gt;"",$E143&gt;0,$E143&lt;$D143),"Parcial",IF($C143&lt;TODAY(),"Em atraso",IF($C143&lt;=TODAY()+Premissas!$B$4,"Vence em breve","A vencer")))))),"Conferir")</f>
        <v/>
      </c>
      <c r="H143" s="14" t="n"/>
      <c r="I143" s="37">
        <f>IF($A143="","",IFERROR(IF(OR(NOT(ISNUMBER($C143)),$G143="Paga"),"",MAX(0,TODAY()-$C143)),""))</f>
        <v/>
      </c>
      <c r="J143" s="31">
        <f>IF($A143="","",IFERROR(IF(NOT(ISNUMBER($D143)),"",MAX(0,$D143-IF(ISNUMBER($E143),$E143,0))),""))</f>
        <v/>
      </c>
    </row>
    <row r="144">
      <c r="A144" s="14" t="n"/>
      <c r="B144" s="18" t="n"/>
      <c r="C144" s="34" t="n"/>
      <c r="D144" s="33" t="n"/>
      <c r="E144" s="33" t="n"/>
      <c r="F144" s="34" t="n"/>
      <c r="G144" s="23">
        <f>IFERROR(IF($A144="","",IF(OR(NOT(ISNUMBER($C144)),NOT(ISNUMBER($D144)),AND($E144&lt;&gt;"",NOT(ISNUMBER($E144))),AND($F144&lt;&gt;"",NOT(ISNUMBER($F144))),AND($E144&lt;&gt;"",$F144=""),AND($E144="",$F144&lt;&gt;"")),"Conferir",IF(AND($E144&lt;&gt;"",$E144&gt;=$D144),"Paga",IF(AND($E144&lt;&gt;"",$E144&gt;0,$E144&lt;$D144),"Parcial",IF($C144&lt;TODAY(),"Em atraso",IF($C144&lt;=TODAY()+Premissas!$B$4,"Vence em breve","A vencer")))))),"Conferir")</f>
        <v/>
      </c>
      <c r="H144" s="14" t="n"/>
      <c r="I144" s="38">
        <f>IF($A144="","",IFERROR(IF(OR(NOT(ISNUMBER($C144)),$G144="Paga"),"",MAX(0,TODAY()-$C144)),""))</f>
        <v/>
      </c>
      <c r="J144" s="32">
        <f>IF($A144="","",IFERROR(IF(NOT(ISNUMBER($D144)),"",MAX(0,$D144-IF(ISNUMBER($E144),$E144,0))),""))</f>
        <v/>
      </c>
    </row>
    <row r="145">
      <c r="A145" s="14" t="n"/>
      <c r="B145" s="18" t="n"/>
      <c r="C145" s="34" t="n"/>
      <c r="D145" s="33" t="n"/>
      <c r="E145" s="33" t="n"/>
      <c r="F145" s="34" t="n"/>
      <c r="G145" s="21">
        <f>IFERROR(IF($A145="","",IF(OR(NOT(ISNUMBER($C145)),NOT(ISNUMBER($D145)),AND($E145&lt;&gt;"",NOT(ISNUMBER($E145))),AND($F145&lt;&gt;"",NOT(ISNUMBER($F145))),AND($E145&lt;&gt;"",$F145=""),AND($E145="",$F145&lt;&gt;"")),"Conferir",IF(AND($E145&lt;&gt;"",$E145&gt;=$D145),"Paga",IF(AND($E145&lt;&gt;"",$E145&gt;0,$E145&lt;$D145),"Parcial",IF($C145&lt;TODAY(),"Em atraso",IF($C145&lt;=TODAY()+Premissas!$B$4,"Vence em breve","A vencer")))))),"Conferir")</f>
        <v/>
      </c>
      <c r="H145" s="14" t="n"/>
      <c r="I145" s="37">
        <f>IF($A145="","",IFERROR(IF(OR(NOT(ISNUMBER($C145)),$G145="Paga"),"",MAX(0,TODAY()-$C145)),""))</f>
        <v/>
      </c>
      <c r="J145" s="31">
        <f>IF($A145="","",IFERROR(IF(NOT(ISNUMBER($D145)),"",MAX(0,$D145-IF(ISNUMBER($E145),$E145,0))),""))</f>
        <v/>
      </c>
    </row>
    <row r="146">
      <c r="A146" s="14" t="n"/>
      <c r="B146" s="18" t="n"/>
      <c r="C146" s="34" t="n"/>
      <c r="D146" s="33" t="n"/>
      <c r="E146" s="33" t="n"/>
      <c r="F146" s="34" t="n"/>
      <c r="G146" s="23">
        <f>IFERROR(IF($A146="","",IF(OR(NOT(ISNUMBER($C146)),NOT(ISNUMBER($D146)),AND($E146&lt;&gt;"",NOT(ISNUMBER($E146))),AND($F146&lt;&gt;"",NOT(ISNUMBER($F146))),AND($E146&lt;&gt;"",$F146=""),AND($E146="",$F146&lt;&gt;"")),"Conferir",IF(AND($E146&lt;&gt;"",$E146&gt;=$D146),"Paga",IF(AND($E146&lt;&gt;"",$E146&gt;0,$E146&lt;$D146),"Parcial",IF($C146&lt;TODAY(),"Em atraso",IF($C146&lt;=TODAY()+Premissas!$B$4,"Vence em breve","A vencer")))))),"Conferir")</f>
        <v/>
      </c>
      <c r="H146" s="14" t="n"/>
      <c r="I146" s="38">
        <f>IF($A146="","",IFERROR(IF(OR(NOT(ISNUMBER($C146)),$G146="Paga"),"",MAX(0,TODAY()-$C146)),""))</f>
        <v/>
      </c>
      <c r="J146" s="32">
        <f>IF($A146="","",IFERROR(IF(NOT(ISNUMBER($D146)),"",MAX(0,$D146-IF(ISNUMBER($E146),$E146,0))),""))</f>
        <v/>
      </c>
    </row>
    <row r="147">
      <c r="A147" s="14" t="n"/>
      <c r="B147" s="18" t="n"/>
      <c r="C147" s="34" t="n"/>
      <c r="D147" s="33" t="n"/>
      <c r="E147" s="33" t="n"/>
      <c r="F147" s="34" t="n"/>
      <c r="G147" s="21">
        <f>IFERROR(IF($A147="","",IF(OR(NOT(ISNUMBER($C147)),NOT(ISNUMBER($D147)),AND($E147&lt;&gt;"",NOT(ISNUMBER($E147))),AND($F147&lt;&gt;"",NOT(ISNUMBER($F147))),AND($E147&lt;&gt;"",$F147=""),AND($E147="",$F147&lt;&gt;"")),"Conferir",IF(AND($E147&lt;&gt;"",$E147&gt;=$D147),"Paga",IF(AND($E147&lt;&gt;"",$E147&gt;0,$E147&lt;$D147),"Parcial",IF($C147&lt;TODAY(),"Em atraso",IF($C147&lt;=TODAY()+Premissas!$B$4,"Vence em breve","A vencer")))))),"Conferir")</f>
        <v/>
      </c>
      <c r="H147" s="14" t="n"/>
      <c r="I147" s="37">
        <f>IF($A147="","",IFERROR(IF(OR(NOT(ISNUMBER($C147)),$G147="Paga"),"",MAX(0,TODAY()-$C147)),""))</f>
        <v/>
      </c>
      <c r="J147" s="31">
        <f>IF($A147="","",IFERROR(IF(NOT(ISNUMBER($D147)),"",MAX(0,$D147-IF(ISNUMBER($E147),$E147,0))),""))</f>
        <v/>
      </c>
    </row>
    <row r="148">
      <c r="A148" s="14" t="n"/>
      <c r="B148" s="18" t="n"/>
      <c r="C148" s="34" t="n"/>
      <c r="D148" s="33" t="n"/>
      <c r="E148" s="33" t="n"/>
      <c r="F148" s="34" t="n"/>
      <c r="G148" s="23">
        <f>IFERROR(IF($A148="","",IF(OR(NOT(ISNUMBER($C148)),NOT(ISNUMBER($D148)),AND($E148&lt;&gt;"",NOT(ISNUMBER($E148))),AND($F148&lt;&gt;"",NOT(ISNUMBER($F148))),AND($E148&lt;&gt;"",$F148=""),AND($E148="",$F148&lt;&gt;"")),"Conferir",IF(AND($E148&lt;&gt;"",$E148&gt;=$D148),"Paga",IF(AND($E148&lt;&gt;"",$E148&gt;0,$E148&lt;$D148),"Parcial",IF($C148&lt;TODAY(),"Em atraso",IF($C148&lt;=TODAY()+Premissas!$B$4,"Vence em breve","A vencer")))))),"Conferir")</f>
        <v/>
      </c>
      <c r="H148" s="14" t="n"/>
      <c r="I148" s="38">
        <f>IF($A148="","",IFERROR(IF(OR(NOT(ISNUMBER($C148)),$G148="Paga"),"",MAX(0,TODAY()-$C148)),""))</f>
        <v/>
      </c>
      <c r="J148" s="32">
        <f>IF($A148="","",IFERROR(IF(NOT(ISNUMBER($D148)),"",MAX(0,$D148-IF(ISNUMBER($E148),$E148,0))),""))</f>
        <v/>
      </c>
    </row>
    <row r="149">
      <c r="A149" s="14" t="n"/>
      <c r="B149" s="18" t="n"/>
      <c r="C149" s="34" t="n"/>
      <c r="D149" s="33" t="n"/>
      <c r="E149" s="33" t="n"/>
      <c r="F149" s="34" t="n"/>
      <c r="G149" s="21">
        <f>IFERROR(IF($A149="","",IF(OR(NOT(ISNUMBER($C149)),NOT(ISNUMBER($D149)),AND($E149&lt;&gt;"",NOT(ISNUMBER($E149))),AND($F149&lt;&gt;"",NOT(ISNUMBER($F149))),AND($E149&lt;&gt;"",$F149=""),AND($E149="",$F149&lt;&gt;"")),"Conferir",IF(AND($E149&lt;&gt;"",$E149&gt;=$D149),"Paga",IF(AND($E149&lt;&gt;"",$E149&gt;0,$E149&lt;$D149),"Parcial",IF($C149&lt;TODAY(),"Em atraso",IF($C149&lt;=TODAY()+Premissas!$B$4,"Vence em breve","A vencer")))))),"Conferir")</f>
        <v/>
      </c>
      <c r="H149" s="14" t="n"/>
      <c r="I149" s="37">
        <f>IF($A149="","",IFERROR(IF(OR(NOT(ISNUMBER($C149)),$G149="Paga"),"",MAX(0,TODAY()-$C149)),""))</f>
        <v/>
      </c>
      <c r="J149" s="31">
        <f>IF($A149="","",IFERROR(IF(NOT(ISNUMBER($D149)),"",MAX(0,$D149-IF(ISNUMBER($E149),$E149,0))),""))</f>
        <v/>
      </c>
    </row>
    <row r="150">
      <c r="A150" s="14" t="n"/>
      <c r="B150" s="18" t="n"/>
      <c r="C150" s="34" t="n"/>
      <c r="D150" s="33" t="n"/>
      <c r="E150" s="33" t="n"/>
      <c r="F150" s="34" t="n"/>
      <c r="G150" s="23">
        <f>IFERROR(IF($A150="","",IF(OR(NOT(ISNUMBER($C150)),NOT(ISNUMBER($D150)),AND($E150&lt;&gt;"",NOT(ISNUMBER($E150))),AND($F150&lt;&gt;"",NOT(ISNUMBER($F150))),AND($E150&lt;&gt;"",$F150=""),AND($E150="",$F150&lt;&gt;"")),"Conferir",IF(AND($E150&lt;&gt;"",$E150&gt;=$D150),"Paga",IF(AND($E150&lt;&gt;"",$E150&gt;0,$E150&lt;$D150),"Parcial",IF($C150&lt;TODAY(),"Em atraso",IF($C150&lt;=TODAY()+Premissas!$B$4,"Vence em breve","A vencer")))))),"Conferir")</f>
        <v/>
      </c>
      <c r="H150" s="14" t="n"/>
      <c r="I150" s="38">
        <f>IF($A150="","",IFERROR(IF(OR(NOT(ISNUMBER($C150)),$G150="Paga"),"",MAX(0,TODAY()-$C150)),""))</f>
        <v/>
      </c>
      <c r="J150" s="32">
        <f>IF($A150="","",IFERROR(IF(NOT(ISNUMBER($D150)),"",MAX(0,$D150-IF(ISNUMBER($E150),$E150,0))),""))</f>
        <v/>
      </c>
    </row>
    <row r="151">
      <c r="A151" s="14" t="n"/>
      <c r="B151" s="18" t="n"/>
      <c r="C151" s="34" t="n"/>
      <c r="D151" s="33" t="n"/>
      <c r="E151" s="33" t="n"/>
      <c r="F151" s="34" t="n"/>
      <c r="G151" s="21">
        <f>IFERROR(IF($A151="","",IF(OR(NOT(ISNUMBER($C151)),NOT(ISNUMBER($D151)),AND($E151&lt;&gt;"",NOT(ISNUMBER($E151))),AND($F151&lt;&gt;"",NOT(ISNUMBER($F151))),AND($E151&lt;&gt;"",$F151=""),AND($E151="",$F151&lt;&gt;"")),"Conferir",IF(AND($E151&lt;&gt;"",$E151&gt;=$D151),"Paga",IF(AND($E151&lt;&gt;"",$E151&gt;0,$E151&lt;$D151),"Parcial",IF($C151&lt;TODAY(),"Em atraso",IF($C151&lt;=TODAY()+Premissas!$B$4,"Vence em breve","A vencer")))))),"Conferir")</f>
        <v/>
      </c>
      <c r="H151" s="14" t="n"/>
      <c r="I151" s="37">
        <f>IF($A151="","",IFERROR(IF(OR(NOT(ISNUMBER($C151)),$G151="Paga"),"",MAX(0,TODAY()-$C151)),""))</f>
        <v/>
      </c>
      <c r="J151" s="31">
        <f>IF($A151="","",IFERROR(IF(NOT(ISNUMBER($D151)),"",MAX(0,$D151-IF(ISNUMBER($E151),$E151,0))),""))</f>
        <v/>
      </c>
    </row>
    <row r="152">
      <c r="A152" s="14" t="n"/>
      <c r="B152" s="18" t="n"/>
      <c r="C152" s="34" t="n"/>
      <c r="D152" s="33" t="n"/>
      <c r="E152" s="33" t="n"/>
      <c r="F152" s="34" t="n"/>
      <c r="G152" s="23">
        <f>IFERROR(IF($A152="","",IF(OR(NOT(ISNUMBER($C152)),NOT(ISNUMBER($D152)),AND($E152&lt;&gt;"",NOT(ISNUMBER($E152))),AND($F152&lt;&gt;"",NOT(ISNUMBER($F152))),AND($E152&lt;&gt;"",$F152=""),AND($E152="",$F152&lt;&gt;"")),"Conferir",IF(AND($E152&lt;&gt;"",$E152&gt;=$D152),"Paga",IF(AND($E152&lt;&gt;"",$E152&gt;0,$E152&lt;$D152),"Parcial",IF($C152&lt;TODAY(),"Em atraso",IF($C152&lt;=TODAY()+Premissas!$B$4,"Vence em breve","A vencer")))))),"Conferir")</f>
        <v/>
      </c>
      <c r="H152" s="14" t="n"/>
      <c r="I152" s="38">
        <f>IF($A152="","",IFERROR(IF(OR(NOT(ISNUMBER($C152)),$G152="Paga"),"",MAX(0,TODAY()-$C152)),""))</f>
        <v/>
      </c>
      <c r="J152" s="32">
        <f>IF($A152="","",IFERROR(IF(NOT(ISNUMBER($D152)),"",MAX(0,$D152-IF(ISNUMBER($E152),$E152,0))),""))</f>
        <v/>
      </c>
    </row>
    <row r="153">
      <c r="A153" s="14" t="n"/>
      <c r="B153" s="18" t="n"/>
      <c r="C153" s="34" t="n"/>
      <c r="D153" s="33" t="n"/>
      <c r="E153" s="33" t="n"/>
      <c r="F153" s="34" t="n"/>
      <c r="G153" s="21">
        <f>IFERROR(IF($A153="","",IF(OR(NOT(ISNUMBER($C153)),NOT(ISNUMBER($D153)),AND($E153&lt;&gt;"",NOT(ISNUMBER($E153))),AND($F153&lt;&gt;"",NOT(ISNUMBER($F153))),AND($E153&lt;&gt;"",$F153=""),AND($E153="",$F153&lt;&gt;"")),"Conferir",IF(AND($E153&lt;&gt;"",$E153&gt;=$D153),"Paga",IF(AND($E153&lt;&gt;"",$E153&gt;0,$E153&lt;$D153),"Parcial",IF($C153&lt;TODAY(),"Em atraso",IF($C153&lt;=TODAY()+Premissas!$B$4,"Vence em breve","A vencer")))))),"Conferir")</f>
        <v/>
      </c>
      <c r="H153" s="14" t="n"/>
      <c r="I153" s="37">
        <f>IF($A153="","",IFERROR(IF(OR(NOT(ISNUMBER($C153)),$G153="Paga"),"",MAX(0,TODAY()-$C153)),""))</f>
        <v/>
      </c>
      <c r="J153" s="31">
        <f>IF($A153="","",IFERROR(IF(NOT(ISNUMBER($D153)),"",MAX(0,$D153-IF(ISNUMBER($E153),$E153,0))),""))</f>
        <v/>
      </c>
    </row>
    <row r="154">
      <c r="A154" s="14" t="n"/>
      <c r="B154" s="18" t="n"/>
      <c r="C154" s="34" t="n"/>
      <c r="D154" s="33" t="n"/>
      <c r="E154" s="33" t="n"/>
      <c r="F154" s="34" t="n"/>
      <c r="G154" s="23">
        <f>IFERROR(IF($A154="","",IF(OR(NOT(ISNUMBER($C154)),NOT(ISNUMBER($D154)),AND($E154&lt;&gt;"",NOT(ISNUMBER($E154))),AND($F154&lt;&gt;"",NOT(ISNUMBER($F154))),AND($E154&lt;&gt;"",$F154=""),AND($E154="",$F154&lt;&gt;"")),"Conferir",IF(AND($E154&lt;&gt;"",$E154&gt;=$D154),"Paga",IF(AND($E154&lt;&gt;"",$E154&gt;0,$E154&lt;$D154),"Parcial",IF($C154&lt;TODAY(),"Em atraso",IF($C154&lt;=TODAY()+Premissas!$B$4,"Vence em breve","A vencer")))))),"Conferir")</f>
        <v/>
      </c>
      <c r="H154" s="14" t="n"/>
      <c r="I154" s="38">
        <f>IF($A154="","",IFERROR(IF(OR(NOT(ISNUMBER($C154)),$G154="Paga"),"",MAX(0,TODAY()-$C154)),""))</f>
        <v/>
      </c>
      <c r="J154" s="32">
        <f>IF($A154="","",IFERROR(IF(NOT(ISNUMBER($D154)),"",MAX(0,$D154-IF(ISNUMBER($E154),$E154,0))),""))</f>
        <v/>
      </c>
    </row>
    <row r="155">
      <c r="A155" s="14" t="n"/>
      <c r="B155" s="18" t="n"/>
      <c r="C155" s="34" t="n"/>
      <c r="D155" s="33" t="n"/>
      <c r="E155" s="33" t="n"/>
      <c r="F155" s="34" t="n"/>
      <c r="G155" s="21">
        <f>IFERROR(IF($A155="","",IF(OR(NOT(ISNUMBER($C155)),NOT(ISNUMBER($D155)),AND($E155&lt;&gt;"",NOT(ISNUMBER($E155))),AND($F155&lt;&gt;"",NOT(ISNUMBER($F155))),AND($E155&lt;&gt;"",$F155=""),AND($E155="",$F155&lt;&gt;"")),"Conferir",IF(AND($E155&lt;&gt;"",$E155&gt;=$D155),"Paga",IF(AND($E155&lt;&gt;"",$E155&gt;0,$E155&lt;$D155),"Parcial",IF($C155&lt;TODAY(),"Em atraso",IF($C155&lt;=TODAY()+Premissas!$B$4,"Vence em breve","A vencer")))))),"Conferir")</f>
        <v/>
      </c>
      <c r="H155" s="14" t="n"/>
      <c r="I155" s="37">
        <f>IF($A155="","",IFERROR(IF(OR(NOT(ISNUMBER($C155)),$G155="Paga"),"",MAX(0,TODAY()-$C155)),""))</f>
        <v/>
      </c>
      <c r="J155" s="31">
        <f>IF($A155="","",IFERROR(IF(NOT(ISNUMBER($D155)),"",MAX(0,$D155-IF(ISNUMBER($E155),$E155,0))),""))</f>
        <v/>
      </c>
    </row>
    <row r="156">
      <c r="A156" s="14" t="n"/>
      <c r="B156" s="18" t="n"/>
      <c r="C156" s="34" t="n"/>
      <c r="D156" s="33" t="n"/>
      <c r="E156" s="33" t="n"/>
      <c r="F156" s="34" t="n"/>
      <c r="G156" s="23">
        <f>IFERROR(IF($A156="","",IF(OR(NOT(ISNUMBER($C156)),NOT(ISNUMBER($D156)),AND($E156&lt;&gt;"",NOT(ISNUMBER($E156))),AND($F156&lt;&gt;"",NOT(ISNUMBER($F156))),AND($E156&lt;&gt;"",$F156=""),AND($E156="",$F156&lt;&gt;"")),"Conferir",IF(AND($E156&lt;&gt;"",$E156&gt;=$D156),"Paga",IF(AND($E156&lt;&gt;"",$E156&gt;0,$E156&lt;$D156),"Parcial",IF($C156&lt;TODAY(),"Em atraso",IF($C156&lt;=TODAY()+Premissas!$B$4,"Vence em breve","A vencer")))))),"Conferir")</f>
        <v/>
      </c>
      <c r="H156" s="14" t="n"/>
      <c r="I156" s="38">
        <f>IF($A156="","",IFERROR(IF(OR(NOT(ISNUMBER($C156)),$G156="Paga"),"",MAX(0,TODAY()-$C156)),""))</f>
        <v/>
      </c>
      <c r="J156" s="32">
        <f>IF($A156="","",IFERROR(IF(NOT(ISNUMBER($D156)),"",MAX(0,$D156-IF(ISNUMBER($E156),$E156,0))),""))</f>
        <v/>
      </c>
    </row>
    <row r="157">
      <c r="A157" s="14" t="n"/>
      <c r="B157" s="18" t="n"/>
      <c r="C157" s="34" t="n"/>
      <c r="D157" s="33" t="n"/>
      <c r="E157" s="33" t="n"/>
      <c r="F157" s="34" t="n"/>
      <c r="G157" s="21">
        <f>IFERROR(IF($A157="","",IF(OR(NOT(ISNUMBER($C157)),NOT(ISNUMBER($D157)),AND($E157&lt;&gt;"",NOT(ISNUMBER($E157))),AND($F157&lt;&gt;"",NOT(ISNUMBER($F157))),AND($E157&lt;&gt;"",$F157=""),AND($E157="",$F157&lt;&gt;"")),"Conferir",IF(AND($E157&lt;&gt;"",$E157&gt;=$D157),"Paga",IF(AND($E157&lt;&gt;"",$E157&gt;0,$E157&lt;$D157),"Parcial",IF($C157&lt;TODAY(),"Em atraso",IF($C157&lt;=TODAY()+Premissas!$B$4,"Vence em breve","A vencer")))))),"Conferir")</f>
        <v/>
      </c>
      <c r="H157" s="14" t="n"/>
      <c r="I157" s="37">
        <f>IF($A157="","",IFERROR(IF(OR(NOT(ISNUMBER($C157)),$G157="Paga"),"",MAX(0,TODAY()-$C157)),""))</f>
        <v/>
      </c>
      <c r="J157" s="31">
        <f>IF($A157="","",IFERROR(IF(NOT(ISNUMBER($D157)),"",MAX(0,$D157-IF(ISNUMBER($E157),$E157,0))),""))</f>
        <v/>
      </c>
    </row>
    <row r="158">
      <c r="A158" s="14" t="n"/>
      <c r="B158" s="18" t="n"/>
      <c r="C158" s="34" t="n"/>
      <c r="D158" s="33" t="n"/>
      <c r="E158" s="33" t="n"/>
      <c r="F158" s="34" t="n"/>
      <c r="G158" s="23">
        <f>IFERROR(IF($A158="","",IF(OR(NOT(ISNUMBER($C158)),NOT(ISNUMBER($D158)),AND($E158&lt;&gt;"",NOT(ISNUMBER($E158))),AND($F158&lt;&gt;"",NOT(ISNUMBER($F158))),AND($E158&lt;&gt;"",$F158=""),AND($E158="",$F158&lt;&gt;"")),"Conferir",IF(AND($E158&lt;&gt;"",$E158&gt;=$D158),"Paga",IF(AND($E158&lt;&gt;"",$E158&gt;0,$E158&lt;$D158),"Parcial",IF($C158&lt;TODAY(),"Em atraso",IF($C158&lt;=TODAY()+Premissas!$B$4,"Vence em breve","A vencer")))))),"Conferir")</f>
        <v/>
      </c>
      <c r="H158" s="14" t="n"/>
      <c r="I158" s="38">
        <f>IF($A158="","",IFERROR(IF(OR(NOT(ISNUMBER($C158)),$G158="Paga"),"",MAX(0,TODAY()-$C158)),""))</f>
        <v/>
      </c>
      <c r="J158" s="32">
        <f>IF($A158="","",IFERROR(IF(NOT(ISNUMBER($D158)),"",MAX(0,$D158-IF(ISNUMBER($E158),$E158,0))),""))</f>
        <v/>
      </c>
    </row>
    <row r="159">
      <c r="A159" s="14" t="n"/>
      <c r="B159" s="18" t="n"/>
      <c r="C159" s="34" t="n"/>
      <c r="D159" s="33" t="n"/>
      <c r="E159" s="33" t="n"/>
      <c r="F159" s="34" t="n"/>
      <c r="G159" s="21">
        <f>IFERROR(IF($A159="","",IF(OR(NOT(ISNUMBER($C159)),NOT(ISNUMBER($D159)),AND($E159&lt;&gt;"",NOT(ISNUMBER($E159))),AND($F159&lt;&gt;"",NOT(ISNUMBER($F159))),AND($E159&lt;&gt;"",$F159=""),AND($E159="",$F159&lt;&gt;"")),"Conferir",IF(AND($E159&lt;&gt;"",$E159&gt;=$D159),"Paga",IF(AND($E159&lt;&gt;"",$E159&gt;0,$E159&lt;$D159),"Parcial",IF($C159&lt;TODAY(),"Em atraso",IF($C159&lt;=TODAY()+Premissas!$B$4,"Vence em breve","A vencer")))))),"Conferir")</f>
        <v/>
      </c>
      <c r="H159" s="14" t="n"/>
      <c r="I159" s="37">
        <f>IF($A159="","",IFERROR(IF(OR(NOT(ISNUMBER($C159)),$G159="Paga"),"",MAX(0,TODAY()-$C159)),""))</f>
        <v/>
      </c>
      <c r="J159" s="31">
        <f>IF($A159="","",IFERROR(IF(NOT(ISNUMBER($D159)),"",MAX(0,$D159-IF(ISNUMBER($E159),$E159,0))),""))</f>
        <v/>
      </c>
    </row>
    <row r="160">
      <c r="A160" s="14" t="n"/>
      <c r="B160" s="18" t="n"/>
      <c r="C160" s="34" t="n"/>
      <c r="D160" s="33" t="n"/>
      <c r="E160" s="33" t="n"/>
      <c r="F160" s="34" t="n"/>
      <c r="G160" s="23">
        <f>IFERROR(IF($A160="","",IF(OR(NOT(ISNUMBER($C160)),NOT(ISNUMBER($D160)),AND($E160&lt;&gt;"",NOT(ISNUMBER($E160))),AND($F160&lt;&gt;"",NOT(ISNUMBER($F160))),AND($E160&lt;&gt;"",$F160=""),AND($E160="",$F160&lt;&gt;"")),"Conferir",IF(AND($E160&lt;&gt;"",$E160&gt;=$D160),"Paga",IF(AND($E160&lt;&gt;"",$E160&gt;0,$E160&lt;$D160),"Parcial",IF($C160&lt;TODAY(),"Em atraso",IF($C160&lt;=TODAY()+Premissas!$B$4,"Vence em breve","A vencer")))))),"Conferir")</f>
        <v/>
      </c>
      <c r="H160" s="14" t="n"/>
      <c r="I160" s="38">
        <f>IF($A160="","",IFERROR(IF(OR(NOT(ISNUMBER($C160)),$G160="Paga"),"",MAX(0,TODAY()-$C160)),""))</f>
        <v/>
      </c>
      <c r="J160" s="32">
        <f>IF($A160="","",IFERROR(IF(NOT(ISNUMBER($D160)),"",MAX(0,$D160-IF(ISNUMBER($E160),$E160,0))),""))</f>
        <v/>
      </c>
    </row>
    <row r="161">
      <c r="A161" s="14" t="n"/>
      <c r="B161" s="18" t="n"/>
      <c r="C161" s="34" t="n"/>
      <c r="D161" s="33" t="n"/>
      <c r="E161" s="33" t="n"/>
      <c r="F161" s="34" t="n"/>
      <c r="G161" s="21">
        <f>IFERROR(IF($A161="","",IF(OR(NOT(ISNUMBER($C161)),NOT(ISNUMBER($D161)),AND($E161&lt;&gt;"",NOT(ISNUMBER($E161))),AND($F161&lt;&gt;"",NOT(ISNUMBER($F161))),AND($E161&lt;&gt;"",$F161=""),AND($E161="",$F161&lt;&gt;"")),"Conferir",IF(AND($E161&lt;&gt;"",$E161&gt;=$D161),"Paga",IF(AND($E161&lt;&gt;"",$E161&gt;0,$E161&lt;$D161),"Parcial",IF($C161&lt;TODAY(),"Em atraso",IF($C161&lt;=TODAY()+Premissas!$B$4,"Vence em breve","A vencer")))))),"Conferir")</f>
        <v/>
      </c>
      <c r="H161" s="14" t="n"/>
      <c r="I161" s="37">
        <f>IF($A161="","",IFERROR(IF(OR(NOT(ISNUMBER($C161)),$G161="Paga"),"",MAX(0,TODAY()-$C161)),""))</f>
        <v/>
      </c>
      <c r="J161" s="31">
        <f>IF($A161="","",IFERROR(IF(NOT(ISNUMBER($D161)),"",MAX(0,$D161-IF(ISNUMBER($E161),$E161,0))),""))</f>
        <v/>
      </c>
    </row>
    <row r="162">
      <c r="A162" s="14" t="n"/>
      <c r="B162" s="18" t="n"/>
      <c r="C162" s="34" t="n"/>
      <c r="D162" s="33" t="n"/>
      <c r="E162" s="33" t="n"/>
      <c r="F162" s="34" t="n"/>
      <c r="G162" s="23">
        <f>IFERROR(IF($A162="","",IF(OR(NOT(ISNUMBER($C162)),NOT(ISNUMBER($D162)),AND($E162&lt;&gt;"",NOT(ISNUMBER($E162))),AND($F162&lt;&gt;"",NOT(ISNUMBER($F162))),AND($E162&lt;&gt;"",$F162=""),AND($E162="",$F162&lt;&gt;"")),"Conferir",IF(AND($E162&lt;&gt;"",$E162&gt;=$D162),"Paga",IF(AND($E162&lt;&gt;"",$E162&gt;0,$E162&lt;$D162),"Parcial",IF($C162&lt;TODAY(),"Em atraso",IF($C162&lt;=TODAY()+Premissas!$B$4,"Vence em breve","A vencer")))))),"Conferir")</f>
        <v/>
      </c>
      <c r="H162" s="14" t="n"/>
      <c r="I162" s="38">
        <f>IF($A162="","",IFERROR(IF(OR(NOT(ISNUMBER($C162)),$G162="Paga"),"",MAX(0,TODAY()-$C162)),""))</f>
        <v/>
      </c>
      <c r="J162" s="32">
        <f>IF($A162="","",IFERROR(IF(NOT(ISNUMBER($D162)),"",MAX(0,$D162-IF(ISNUMBER($E162),$E162,0))),""))</f>
        <v/>
      </c>
    </row>
    <row r="163">
      <c r="A163" s="14" t="n"/>
      <c r="B163" s="18" t="n"/>
      <c r="C163" s="34" t="n"/>
      <c r="D163" s="33" t="n"/>
      <c r="E163" s="33" t="n"/>
      <c r="F163" s="34" t="n"/>
      <c r="G163" s="21">
        <f>IFERROR(IF($A163="","",IF(OR(NOT(ISNUMBER($C163)),NOT(ISNUMBER($D163)),AND($E163&lt;&gt;"",NOT(ISNUMBER($E163))),AND($F163&lt;&gt;"",NOT(ISNUMBER($F163))),AND($E163&lt;&gt;"",$F163=""),AND($E163="",$F163&lt;&gt;"")),"Conferir",IF(AND($E163&lt;&gt;"",$E163&gt;=$D163),"Paga",IF(AND($E163&lt;&gt;"",$E163&gt;0,$E163&lt;$D163),"Parcial",IF($C163&lt;TODAY(),"Em atraso",IF($C163&lt;=TODAY()+Premissas!$B$4,"Vence em breve","A vencer")))))),"Conferir")</f>
        <v/>
      </c>
      <c r="H163" s="14" t="n"/>
      <c r="I163" s="37">
        <f>IF($A163="","",IFERROR(IF(OR(NOT(ISNUMBER($C163)),$G163="Paga"),"",MAX(0,TODAY()-$C163)),""))</f>
        <v/>
      </c>
      <c r="J163" s="31">
        <f>IF($A163="","",IFERROR(IF(NOT(ISNUMBER($D163)),"",MAX(0,$D163-IF(ISNUMBER($E163),$E163,0))),""))</f>
        <v/>
      </c>
    </row>
    <row r="164">
      <c r="A164" s="14" t="n"/>
      <c r="B164" s="18" t="n"/>
      <c r="C164" s="34" t="n"/>
      <c r="D164" s="33" t="n"/>
      <c r="E164" s="33" t="n"/>
      <c r="F164" s="34" t="n"/>
      <c r="G164" s="23">
        <f>IFERROR(IF($A164="","",IF(OR(NOT(ISNUMBER($C164)),NOT(ISNUMBER($D164)),AND($E164&lt;&gt;"",NOT(ISNUMBER($E164))),AND($F164&lt;&gt;"",NOT(ISNUMBER($F164))),AND($E164&lt;&gt;"",$F164=""),AND($E164="",$F164&lt;&gt;"")),"Conferir",IF(AND($E164&lt;&gt;"",$E164&gt;=$D164),"Paga",IF(AND($E164&lt;&gt;"",$E164&gt;0,$E164&lt;$D164),"Parcial",IF($C164&lt;TODAY(),"Em atraso",IF($C164&lt;=TODAY()+Premissas!$B$4,"Vence em breve","A vencer")))))),"Conferir")</f>
        <v/>
      </c>
      <c r="H164" s="14" t="n"/>
      <c r="I164" s="38">
        <f>IF($A164="","",IFERROR(IF(OR(NOT(ISNUMBER($C164)),$G164="Paga"),"",MAX(0,TODAY()-$C164)),""))</f>
        <v/>
      </c>
      <c r="J164" s="32">
        <f>IF($A164="","",IFERROR(IF(NOT(ISNUMBER($D164)),"",MAX(0,$D164-IF(ISNUMBER($E164),$E164,0))),""))</f>
        <v/>
      </c>
    </row>
    <row r="165">
      <c r="A165" s="14" t="n"/>
      <c r="B165" s="18" t="n"/>
      <c r="C165" s="34" t="n"/>
      <c r="D165" s="33" t="n"/>
      <c r="E165" s="33" t="n"/>
      <c r="F165" s="34" t="n"/>
      <c r="G165" s="21">
        <f>IFERROR(IF($A165="","",IF(OR(NOT(ISNUMBER($C165)),NOT(ISNUMBER($D165)),AND($E165&lt;&gt;"",NOT(ISNUMBER($E165))),AND($F165&lt;&gt;"",NOT(ISNUMBER($F165))),AND($E165&lt;&gt;"",$F165=""),AND($E165="",$F165&lt;&gt;"")),"Conferir",IF(AND($E165&lt;&gt;"",$E165&gt;=$D165),"Paga",IF(AND($E165&lt;&gt;"",$E165&gt;0,$E165&lt;$D165),"Parcial",IF($C165&lt;TODAY(),"Em atraso",IF($C165&lt;=TODAY()+Premissas!$B$4,"Vence em breve","A vencer")))))),"Conferir")</f>
        <v/>
      </c>
      <c r="H165" s="14" t="n"/>
      <c r="I165" s="37">
        <f>IF($A165="","",IFERROR(IF(OR(NOT(ISNUMBER($C165)),$G165="Paga"),"",MAX(0,TODAY()-$C165)),""))</f>
        <v/>
      </c>
      <c r="J165" s="31">
        <f>IF($A165="","",IFERROR(IF(NOT(ISNUMBER($D165)),"",MAX(0,$D165-IF(ISNUMBER($E165),$E165,0))),""))</f>
        <v/>
      </c>
    </row>
    <row r="166">
      <c r="A166" s="14" t="n"/>
      <c r="B166" s="18" t="n"/>
      <c r="C166" s="34" t="n"/>
      <c r="D166" s="33" t="n"/>
      <c r="E166" s="33" t="n"/>
      <c r="F166" s="34" t="n"/>
      <c r="G166" s="23">
        <f>IFERROR(IF($A166="","",IF(OR(NOT(ISNUMBER($C166)),NOT(ISNUMBER($D166)),AND($E166&lt;&gt;"",NOT(ISNUMBER($E166))),AND($F166&lt;&gt;"",NOT(ISNUMBER($F166))),AND($E166&lt;&gt;"",$F166=""),AND($E166="",$F166&lt;&gt;"")),"Conferir",IF(AND($E166&lt;&gt;"",$E166&gt;=$D166),"Paga",IF(AND($E166&lt;&gt;"",$E166&gt;0,$E166&lt;$D166),"Parcial",IF($C166&lt;TODAY(),"Em atraso",IF($C166&lt;=TODAY()+Premissas!$B$4,"Vence em breve","A vencer")))))),"Conferir")</f>
        <v/>
      </c>
      <c r="H166" s="14" t="n"/>
      <c r="I166" s="38">
        <f>IF($A166="","",IFERROR(IF(OR(NOT(ISNUMBER($C166)),$G166="Paga"),"",MAX(0,TODAY()-$C166)),""))</f>
        <v/>
      </c>
      <c r="J166" s="32">
        <f>IF($A166="","",IFERROR(IF(NOT(ISNUMBER($D166)),"",MAX(0,$D166-IF(ISNUMBER($E166),$E166,0))),""))</f>
        <v/>
      </c>
    </row>
    <row r="167">
      <c r="A167" s="14" t="n"/>
      <c r="B167" s="18" t="n"/>
      <c r="C167" s="34" t="n"/>
      <c r="D167" s="33" t="n"/>
      <c r="E167" s="33" t="n"/>
      <c r="F167" s="34" t="n"/>
      <c r="G167" s="21">
        <f>IFERROR(IF($A167="","",IF(OR(NOT(ISNUMBER($C167)),NOT(ISNUMBER($D167)),AND($E167&lt;&gt;"",NOT(ISNUMBER($E167))),AND($F167&lt;&gt;"",NOT(ISNUMBER($F167))),AND($E167&lt;&gt;"",$F167=""),AND($E167="",$F167&lt;&gt;"")),"Conferir",IF(AND($E167&lt;&gt;"",$E167&gt;=$D167),"Paga",IF(AND($E167&lt;&gt;"",$E167&gt;0,$E167&lt;$D167),"Parcial",IF($C167&lt;TODAY(),"Em atraso",IF($C167&lt;=TODAY()+Premissas!$B$4,"Vence em breve","A vencer")))))),"Conferir")</f>
        <v/>
      </c>
      <c r="H167" s="14" t="n"/>
      <c r="I167" s="37">
        <f>IF($A167="","",IFERROR(IF(OR(NOT(ISNUMBER($C167)),$G167="Paga"),"",MAX(0,TODAY()-$C167)),""))</f>
        <v/>
      </c>
      <c r="J167" s="31">
        <f>IF($A167="","",IFERROR(IF(NOT(ISNUMBER($D167)),"",MAX(0,$D167-IF(ISNUMBER($E167),$E167,0))),""))</f>
        <v/>
      </c>
    </row>
    <row r="168">
      <c r="A168" s="14" t="n"/>
      <c r="B168" s="18" t="n"/>
      <c r="C168" s="34" t="n"/>
      <c r="D168" s="33" t="n"/>
      <c r="E168" s="33" t="n"/>
      <c r="F168" s="34" t="n"/>
      <c r="G168" s="23">
        <f>IFERROR(IF($A168="","",IF(OR(NOT(ISNUMBER($C168)),NOT(ISNUMBER($D168)),AND($E168&lt;&gt;"",NOT(ISNUMBER($E168))),AND($F168&lt;&gt;"",NOT(ISNUMBER($F168))),AND($E168&lt;&gt;"",$F168=""),AND($E168="",$F168&lt;&gt;"")),"Conferir",IF(AND($E168&lt;&gt;"",$E168&gt;=$D168),"Paga",IF(AND($E168&lt;&gt;"",$E168&gt;0,$E168&lt;$D168),"Parcial",IF($C168&lt;TODAY(),"Em atraso",IF($C168&lt;=TODAY()+Premissas!$B$4,"Vence em breve","A vencer")))))),"Conferir")</f>
        <v/>
      </c>
      <c r="H168" s="14" t="n"/>
      <c r="I168" s="38">
        <f>IF($A168="","",IFERROR(IF(OR(NOT(ISNUMBER($C168)),$G168="Paga"),"",MAX(0,TODAY()-$C168)),""))</f>
        <v/>
      </c>
      <c r="J168" s="32">
        <f>IF($A168="","",IFERROR(IF(NOT(ISNUMBER($D168)),"",MAX(0,$D168-IF(ISNUMBER($E168),$E168,0))),""))</f>
        <v/>
      </c>
    </row>
    <row r="169">
      <c r="A169" s="14" t="n"/>
      <c r="B169" s="18" t="n"/>
      <c r="C169" s="34" t="n"/>
      <c r="D169" s="33" t="n"/>
      <c r="E169" s="33" t="n"/>
      <c r="F169" s="34" t="n"/>
      <c r="G169" s="21">
        <f>IFERROR(IF($A169="","",IF(OR(NOT(ISNUMBER($C169)),NOT(ISNUMBER($D169)),AND($E169&lt;&gt;"",NOT(ISNUMBER($E169))),AND($F169&lt;&gt;"",NOT(ISNUMBER($F169))),AND($E169&lt;&gt;"",$F169=""),AND($E169="",$F169&lt;&gt;"")),"Conferir",IF(AND($E169&lt;&gt;"",$E169&gt;=$D169),"Paga",IF(AND($E169&lt;&gt;"",$E169&gt;0,$E169&lt;$D169),"Parcial",IF($C169&lt;TODAY(),"Em atraso",IF($C169&lt;=TODAY()+Premissas!$B$4,"Vence em breve","A vencer")))))),"Conferir")</f>
        <v/>
      </c>
      <c r="H169" s="14" t="n"/>
      <c r="I169" s="37">
        <f>IF($A169="","",IFERROR(IF(OR(NOT(ISNUMBER($C169)),$G169="Paga"),"",MAX(0,TODAY()-$C169)),""))</f>
        <v/>
      </c>
      <c r="J169" s="31">
        <f>IF($A169="","",IFERROR(IF(NOT(ISNUMBER($D169)),"",MAX(0,$D169-IF(ISNUMBER($E169),$E169,0))),""))</f>
        <v/>
      </c>
    </row>
    <row r="170">
      <c r="A170" s="14" t="n"/>
      <c r="B170" s="18" t="n"/>
      <c r="C170" s="34" t="n"/>
      <c r="D170" s="33" t="n"/>
      <c r="E170" s="33" t="n"/>
      <c r="F170" s="34" t="n"/>
      <c r="G170" s="23">
        <f>IFERROR(IF($A170="","",IF(OR(NOT(ISNUMBER($C170)),NOT(ISNUMBER($D170)),AND($E170&lt;&gt;"",NOT(ISNUMBER($E170))),AND($F170&lt;&gt;"",NOT(ISNUMBER($F170))),AND($E170&lt;&gt;"",$F170=""),AND($E170="",$F170&lt;&gt;"")),"Conferir",IF(AND($E170&lt;&gt;"",$E170&gt;=$D170),"Paga",IF(AND($E170&lt;&gt;"",$E170&gt;0,$E170&lt;$D170),"Parcial",IF($C170&lt;TODAY(),"Em atraso",IF($C170&lt;=TODAY()+Premissas!$B$4,"Vence em breve","A vencer")))))),"Conferir")</f>
        <v/>
      </c>
      <c r="H170" s="14" t="n"/>
      <c r="I170" s="38">
        <f>IF($A170="","",IFERROR(IF(OR(NOT(ISNUMBER($C170)),$G170="Paga"),"",MAX(0,TODAY()-$C170)),""))</f>
        <v/>
      </c>
      <c r="J170" s="32">
        <f>IF($A170="","",IFERROR(IF(NOT(ISNUMBER($D170)),"",MAX(0,$D170-IF(ISNUMBER($E170),$E170,0))),""))</f>
        <v/>
      </c>
    </row>
    <row r="171">
      <c r="A171" s="14" t="n"/>
      <c r="B171" s="18" t="n"/>
      <c r="C171" s="34" t="n"/>
      <c r="D171" s="33" t="n"/>
      <c r="E171" s="33" t="n"/>
      <c r="F171" s="34" t="n"/>
      <c r="G171" s="21">
        <f>IFERROR(IF($A171="","",IF(OR(NOT(ISNUMBER($C171)),NOT(ISNUMBER($D171)),AND($E171&lt;&gt;"",NOT(ISNUMBER($E171))),AND($F171&lt;&gt;"",NOT(ISNUMBER($F171))),AND($E171&lt;&gt;"",$F171=""),AND($E171="",$F171&lt;&gt;"")),"Conferir",IF(AND($E171&lt;&gt;"",$E171&gt;=$D171),"Paga",IF(AND($E171&lt;&gt;"",$E171&gt;0,$E171&lt;$D171),"Parcial",IF($C171&lt;TODAY(),"Em atraso",IF($C171&lt;=TODAY()+Premissas!$B$4,"Vence em breve","A vencer")))))),"Conferir")</f>
        <v/>
      </c>
      <c r="H171" s="14" t="n"/>
      <c r="I171" s="37">
        <f>IF($A171="","",IFERROR(IF(OR(NOT(ISNUMBER($C171)),$G171="Paga"),"",MAX(0,TODAY()-$C171)),""))</f>
        <v/>
      </c>
      <c r="J171" s="31">
        <f>IF($A171="","",IFERROR(IF(NOT(ISNUMBER($D171)),"",MAX(0,$D171-IF(ISNUMBER($E171),$E171,0))),""))</f>
        <v/>
      </c>
    </row>
    <row r="172">
      <c r="A172" s="14" t="n"/>
      <c r="B172" s="18" t="n"/>
      <c r="C172" s="34" t="n"/>
      <c r="D172" s="33" t="n"/>
      <c r="E172" s="33" t="n"/>
      <c r="F172" s="34" t="n"/>
      <c r="G172" s="23">
        <f>IFERROR(IF($A172="","",IF(OR(NOT(ISNUMBER($C172)),NOT(ISNUMBER($D172)),AND($E172&lt;&gt;"",NOT(ISNUMBER($E172))),AND($F172&lt;&gt;"",NOT(ISNUMBER($F172))),AND($E172&lt;&gt;"",$F172=""),AND($E172="",$F172&lt;&gt;"")),"Conferir",IF(AND($E172&lt;&gt;"",$E172&gt;=$D172),"Paga",IF(AND($E172&lt;&gt;"",$E172&gt;0,$E172&lt;$D172),"Parcial",IF($C172&lt;TODAY(),"Em atraso",IF($C172&lt;=TODAY()+Premissas!$B$4,"Vence em breve","A vencer")))))),"Conferir")</f>
        <v/>
      </c>
      <c r="H172" s="14" t="n"/>
      <c r="I172" s="38">
        <f>IF($A172="","",IFERROR(IF(OR(NOT(ISNUMBER($C172)),$G172="Paga"),"",MAX(0,TODAY()-$C172)),""))</f>
        <v/>
      </c>
      <c r="J172" s="32">
        <f>IF($A172="","",IFERROR(IF(NOT(ISNUMBER($D172)),"",MAX(0,$D172-IF(ISNUMBER($E172),$E172,0))),""))</f>
        <v/>
      </c>
    </row>
    <row r="173">
      <c r="A173" s="14" t="n"/>
      <c r="B173" s="18" t="n"/>
      <c r="C173" s="34" t="n"/>
      <c r="D173" s="33" t="n"/>
      <c r="E173" s="33" t="n"/>
      <c r="F173" s="34" t="n"/>
      <c r="G173" s="21">
        <f>IFERROR(IF($A173="","",IF(OR(NOT(ISNUMBER($C173)),NOT(ISNUMBER($D173)),AND($E173&lt;&gt;"",NOT(ISNUMBER($E173))),AND($F173&lt;&gt;"",NOT(ISNUMBER($F173))),AND($E173&lt;&gt;"",$F173=""),AND($E173="",$F173&lt;&gt;"")),"Conferir",IF(AND($E173&lt;&gt;"",$E173&gt;=$D173),"Paga",IF(AND($E173&lt;&gt;"",$E173&gt;0,$E173&lt;$D173),"Parcial",IF($C173&lt;TODAY(),"Em atraso",IF($C173&lt;=TODAY()+Premissas!$B$4,"Vence em breve","A vencer")))))),"Conferir")</f>
        <v/>
      </c>
      <c r="H173" s="14" t="n"/>
      <c r="I173" s="37">
        <f>IF($A173="","",IFERROR(IF(OR(NOT(ISNUMBER($C173)),$G173="Paga"),"",MAX(0,TODAY()-$C173)),""))</f>
        <v/>
      </c>
      <c r="J173" s="31">
        <f>IF($A173="","",IFERROR(IF(NOT(ISNUMBER($D173)),"",MAX(0,$D173-IF(ISNUMBER($E173),$E173,0))),""))</f>
        <v/>
      </c>
    </row>
    <row r="174">
      <c r="A174" s="14" t="n"/>
      <c r="B174" s="18" t="n"/>
      <c r="C174" s="34" t="n"/>
      <c r="D174" s="33" t="n"/>
      <c r="E174" s="33" t="n"/>
      <c r="F174" s="34" t="n"/>
      <c r="G174" s="23">
        <f>IFERROR(IF($A174="","",IF(OR(NOT(ISNUMBER($C174)),NOT(ISNUMBER($D174)),AND($E174&lt;&gt;"",NOT(ISNUMBER($E174))),AND($F174&lt;&gt;"",NOT(ISNUMBER($F174))),AND($E174&lt;&gt;"",$F174=""),AND($E174="",$F174&lt;&gt;"")),"Conferir",IF(AND($E174&lt;&gt;"",$E174&gt;=$D174),"Paga",IF(AND($E174&lt;&gt;"",$E174&gt;0,$E174&lt;$D174),"Parcial",IF($C174&lt;TODAY(),"Em atraso",IF($C174&lt;=TODAY()+Premissas!$B$4,"Vence em breve","A vencer")))))),"Conferir")</f>
        <v/>
      </c>
      <c r="H174" s="14" t="n"/>
      <c r="I174" s="38">
        <f>IF($A174="","",IFERROR(IF(OR(NOT(ISNUMBER($C174)),$G174="Paga"),"",MAX(0,TODAY()-$C174)),""))</f>
        <v/>
      </c>
      <c r="J174" s="32">
        <f>IF($A174="","",IFERROR(IF(NOT(ISNUMBER($D174)),"",MAX(0,$D174-IF(ISNUMBER($E174),$E174,0))),""))</f>
        <v/>
      </c>
    </row>
    <row r="175">
      <c r="A175" s="14" t="n"/>
      <c r="B175" s="18" t="n"/>
      <c r="C175" s="34" t="n"/>
      <c r="D175" s="33" t="n"/>
      <c r="E175" s="33" t="n"/>
      <c r="F175" s="34" t="n"/>
      <c r="G175" s="21">
        <f>IFERROR(IF($A175="","",IF(OR(NOT(ISNUMBER($C175)),NOT(ISNUMBER($D175)),AND($E175&lt;&gt;"",NOT(ISNUMBER($E175))),AND($F175&lt;&gt;"",NOT(ISNUMBER($F175))),AND($E175&lt;&gt;"",$F175=""),AND($E175="",$F175&lt;&gt;"")),"Conferir",IF(AND($E175&lt;&gt;"",$E175&gt;=$D175),"Paga",IF(AND($E175&lt;&gt;"",$E175&gt;0,$E175&lt;$D175),"Parcial",IF($C175&lt;TODAY(),"Em atraso",IF($C175&lt;=TODAY()+Premissas!$B$4,"Vence em breve","A vencer")))))),"Conferir")</f>
        <v/>
      </c>
      <c r="H175" s="14" t="n"/>
      <c r="I175" s="37">
        <f>IF($A175="","",IFERROR(IF(OR(NOT(ISNUMBER($C175)),$G175="Paga"),"",MAX(0,TODAY()-$C175)),""))</f>
        <v/>
      </c>
      <c r="J175" s="31">
        <f>IF($A175="","",IFERROR(IF(NOT(ISNUMBER($D175)),"",MAX(0,$D175-IF(ISNUMBER($E175),$E175,0))),""))</f>
        <v/>
      </c>
    </row>
    <row r="176">
      <c r="A176" s="14" t="n"/>
      <c r="B176" s="18" t="n"/>
      <c r="C176" s="34" t="n"/>
      <c r="D176" s="33" t="n"/>
      <c r="E176" s="33" t="n"/>
      <c r="F176" s="34" t="n"/>
      <c r="G176" s="23">
        <f>IFERROR(IF($A176="","",IF(OR(NOT(ISNUMBER($C176)),NOT(ISNUMBER($D176)),AND($E176&lt;&gt;"",NOT(ISNUMBER($E176))),AND($F176&lt;&gt;"",NOT(ISNUMBER($F176))),AND($E176&lt;&gt;"",$F176=""),AND($E176="",$F176&lt;&gt;"")),"Conferir",IF(AND($E176&lt;&gt;"",$E176&gt;=$D176),"Paga",IF(AND($E176&lt;&gt;"",$E176&gt;0,$E176&lt;$D176),"Parcial",IF($C176&lt;TODAY(),"Em atraso",IF($C176&lt;=TODAY()+Premissas!$B$4,"Vence em breve","A vencer")))))),"Conferir")</f>
        <v/>
      </c>
      <c r="H176" s="14" t="n"/>
      <c r="I176" s="38">
        <f>IF($A176="","",IFERROR(IF(OR(NOT(ISNUMBER($C176)),$G176="Paga"),"",MAX(0,TODAY()-$C176)),""))</f>
        <v/>
      </c>
      <c r="J176" s="32">
        <f>IF($A176="","",IFERROR(IF(NOT(ISNUMBER($D176)),"",MAX(0,$D176-IF(ISNUMBER($E176),$E176,0))),""))</f>
        <v/>
      </c>
    </row>
    <row r="177">
      <c r="A177" s="14" t="n"/>
      <c r="B177" s="18" t="n"/>
      <c r="C177" s="34" t="n"/>
      <c r="D177" s="33" t="n"/>
      <c r="E177" s="33" t="n"/>
      <c r="F177" s="34" t="n"/>
      <c r="G177" s="21">
        <f>IFERROR(IF($A177="","",IF(OR(NOT(ISNUMBER($C177)),NOT(ISNUMBER($D177)),AND($E177&lt;&gt;"",NOT(ISNUMBER($E177))),AND($F177&lt;&gt;"",NOT(ISNUMBER($F177))),AND($E177&lt;&gt;"",$F177=""),AND($E177="",$F177&lt;&gt;"")),"Conferir",IF(AND($E177&lt;&gt;"",$E177&gt;=$D177),"Paga",IF(AND($E177&lt;&gt;"",$E177&gt;0,$E177&lt;$D177),"Parcial",IF($C177&lt;TODAY(),"Em atraso",IF($C177&lt;=TODAY()+Premissas!$B$4,"Vence em breve","A vencer")))))),"Conferir")</f>
        <v/>
      </c>
      <c r="H177" s="14" t="n"/>
      <c r="I177" s="37">
        <f>IF($A177="","",IFERROR(IF(OR(NOT(ISNUMBER($C177)),$G177="Paga"),"",MAX(0,TODAY()-$C177)),""))</f>
        <v/>
      </c>
      <c r="J177" s="31">
        <f>IF($A177="","",IFERROR(IF(NOT(ISNUMBER($D177)),"",MAX(0,$D177-IF(ISNUMBER($E177),$E177,0))),""))</f>
        <v/>
      </c>
    </row>
    <row r="178">
      <c r="A178" s="14" t="n"/>
      <c r="B178" s="18" t="n"/>
      <c r="C178" s="34" t="n"/>
      <c r="D178" s="33" t="n"/>
      <c r="E178" s="33" t="n"/>
      <c r="F178" s="34" t="n"/>
      <c r="G178" s="23">
        <f>IFERROR(IF($A178="","",IF(OR(NOT(ISNUMBER($C178)),NOT(ISNUMBER($D178)),AND($E178&lt;&gt;"",NOT(ISNUMBER($E178))),AND($F178&lt;&gt;"",NOT(ISNUMBER($F178))),AND($E178&lt;&gt;"",$F178=""),AND($E178="",$F178&lt;&gt;"")),"Conferir",IF(AND($E178&lt;&gt;"",$E178&gt;=$D178),"Paga",IF(AND($E178&lt;&gt;"",$E178&gt;0,$E178&lt;$D178),"Parcial",IF($C178&lt;TODAY(),"Em atraso",IF($C178&lt;=TODAY()+Premissas!$B$4,"Vence em breve","A vencer")))))),"Conferir")</f>
        <v/>
      </c>
      <c r="H178" s="14" t="n"/>
      <c r="I178" s="38">
        <f>IF($A178="","",IFERROR(IF(OR(NOT(ISNUMBER($C178)),$G178="Paga"),"",MAX(0,TODAY()-$C178)),""))</f>
        <v/>
      </c>
      <c r="J178" s="32">
        <f>IF($A178="","",IFERROR(IF(NOT(ISNUMBER($D178)),"",MAX(0,$D178-IF(ISNUMBER($E178),$E178,0))),""))</f>
        <v/>
      </c>
    </row>
    <row r="179">
      <c r="A179" s="14" t="n"/>
      <c r="B179" s="18" t="n"/>
      <c r="C179" s="34" t="n"/>
      <c r="D179" s="33" t="n"/>
      <c r="E179" s="33" t="n"/>
      <c r="F179" s="34" t="n"/>
      <c r="G179" s="21">
        <f>IFERROR(IF($A179="","",IF(OR(NOT(ISNUMBER($C179)),NOT(ISNUMBER($D179)),AND($E179&lt;&gt;"",NOT(ISNUMBER($E179))),AND($F179&lt;&gt;"",NOT(ISNUMBER($F179))),AND($E179&lt;&gt;"",$F179=""),AND($E179="",$F179&lt;&gt;"")),"Conferir",IF(AND($E179&lt;&gt;"",$E179&gt;=$D179),"Paga",IF(AND($E179&lt;&gt;"",$E179&gt;0,$E179&lt;$D179),"Parcial",IF($C179&lt;TODAY(),"Em atraso",IF($C179&lt;=TODAY()+Premissas!$B$4,"Vence em breve","A vencer")))))),"Conferir")</f>
        <v/>
      </c>
      <c r="H179" s="14" t="n"/>
      <c r="I179" s="37">
        <f>IF($A179="","",IFERROR(IF(OR(NOT(ISNUMBER($C179)),$G179="Paga"),"",MAX(0,TODAY()-$C179)),""))</f>
        <v/>
      </c>
      <c r="J179" s="31">
        <f>IF($A179="","",IFERROR(IF(NOT(ISNUMBER($D179)),"",MAX(0,$D179-IF(ISNUMBER($E179),$E179,0))),""))</f>
        <v/>
      </c>
    </row>
    <row r="180">
      <c r="A180" s="14" t="n"/>
      <c r="B180" s="18" t="n"/>
      <c r="C180" s="34" t="n"/>
      <c r="D180" s="33" t="n"/>
      <c r="E180" s="33" t="n"/>
      <c r="F180" s="34" t="n"/>
      <c r="G180" s="23">
        <f>IFERROR(IF($A180="","",IF(OR(NOT(ISNUMBER($C180)),NOT(ISNUMBER($D180)),AND($E180&lt;&gt;"",NOT(ISNUMBER($E180))),AND($F180&lt;&gt;"",NOT(ISNUMBER($F180))),AND($E180&lt;&gt;"",$F180=""),AND($E180="",$F180&lt;&gt;"")),"Conferir",IF(AND($E180&lt;&gt;"",$E180&gt;=$D180),"Paga",IF(AND($E180&lt;&gt;"",$E180&gt;0,$E180&lt;$D180),"Parcial",IF($C180&lt;TODAY(),"Em atraso",IF($C180&lt;=TODAY()+Premissas!$B$4,"Vence em breve","A vencer")))))),"Conferir")</f>
        <v/>
      </c>
      <c r="H180" s="14" t="n"/>
      <c r="I180" s="38">
        <f>IF($A180="","",IFERROR(IF(OR(NOT(ISNUMBER($C180)),$G180="Paga"),"",MAX(0,TODAY()-$C180)),""))</f>
        <v/>
      </c>
      <c r="J180" s="32">
        <f>IF($A180="","",IFERROR(IF(NOT(ISNUMBER($D180)),"",MAX(0,$D180-IF(ISNUMBER($E180),$E180,0))),""))</f>
        <v/>
      </c>
    </row>
    <row r="181">
      <c r="A181" s="14" t="n"/>
      <c r="B181" s="18" t="n"/>
      <c r="C181" s="34" t="n"/>
      <c r="D181" s="33" t="n"/>
      <c r="E181" s="33" t="n"/>
      <c r="F181" s="34" t="n"/>
      <c r="G181" s="21">
        <f>IFERROR(IF($A181="","",IF(OR(NOT(ISNUMBER($C181)),NOT(ISNUMBER($D181)),AND($E181&lt;&gt;"",NOT(ISNUMBER($E181))),AND($F181&lt;&gt;"",NOT(ISNUMBER($F181))),AND($E181&lt;&gt;"",$F181=""),AND($E181="",$F181&lt;&gt;"")),"Conferir",IF(AND($E181&lt;&gt;"",$E181&gt;=$D181),"Paga",IF(AND($E181&lt;&gt;"",$E181&gt;0,$E181&lt;$D181),"Parcial",IF($C181&lt;TODAY(),"Em atraso",IF($C181&lt;=TODAY()+Premissas!$B$4,"Vence em breve","A vencer")))))),"Conferir")</f>
        <v/>
      </c>
      <c r="H181" s="14" t="n"/>
      <c r="I181" s="37">
        <f>IF($A181="","",IFERROR(IF(OR(NOT(ISNUMBER($C181)),$G181="Paga"),"",MAX(0,TODAY()-$C181)),""))</f>
        <v/>
      </c>
      <c r="J181" s="31">
        <f>IF($A181="","",IFERROR(IF(NOT(ISNUMBER($D181)),"",MAX(0,$D181-IF(ISNUMBER($E181),$E181,0))),""))</f>
        <v/>
      </c>
    </row>
    <row r="182">
      <c r="A182" s="14" t="n"/>
      <c r="B182" s="18" t="n"/>
      <c r="C182" s="34" t="n"/>
      <c r="D182" s="33" t="n"/>
      <c r="E182" s="33" t="n"/>
      <c r="F182" s="34" t="n"/>
      <c r="G182" s="23">
        <f>IFERROR(IF($A182="","",IF(OR(NOT(ISNUMBER($C182)),NOT(ISNUMBER($D182)),AND($E182&lt;&gt;"",NOT(ISNUMBER($E182))),AND($F182&lt;&gt;"",NOT(ISNUMBER($F182))),AND($E182&lt;&gt;"",$F182=""),AND($E182="",$F182&lt;&gt;"")),"Conferir",IF(AND($E182&lt;&gt;"",$E182&gt;=$D182),"Paga",IF(AND($E182&lt;&gt;"",$E182&gt;0,$E182&lt;$D182),"Parcial",IF($C182&lt;TODAY(),"Em atraso",IF($C182&lt;=TODAY()+Premissas!$B$4,"Vence em breve","A vencer")))))),"Conferir")</f>
        <v/>
      </c>
      <c r="H182" s="14" t="n"/>
      <c r="I182" s="38">
        <f>IF($A182="","",IFERROR(IF(OR(NOT(ISNUMBER($C182)),$G182="Paga"),"",MAX(0,TODAY()-$C182)),""))</f>
        <v/>
      </c>
      <c r="J182" s="32">
        <f>IF($A182="","",IFERROR(IF(NOT(ISNUMBER($D182)),"",MAX(0,$D182-IF(ISNUMBER($E182),$E182,0))),""))</f>
        <v/>
      </c>
    </row>
    <row r="183">
      <c r="A183" s="14" t="n"/>
      <c r="B183" s="18" t="n"/>
      <c r="C183" s="34" t="n"/>
      <c r="D183" s="33" t="n"/>
      <c r="E183" s="33" t="n"/>
      <c r="F183" s="34" t="n"/>
      <c r="G183" s="21">
        <f>IFERROR(IF($A183="","",IF(OR(NOT(ISNUMBER($C183)),NOT(ISNUMBER($D183)),AND($E183&lt;&gt;"",NOT(ISNUMBER($E183))),AND($F183&lt;&gt;"",NOT(ISNUMBER($F183))),AND($E183&lt;&gt;"",$F183=""),AND($E183="",$F183&lt;&gt;"")),"Conferir",IF(AND($E183&lt;&gt;"",$E183&gt;=$D183),"Paga",IF(AND($E183&lt;&gt;"",$E183&gt;0,$E183&lt;$D183),"Parcial",IF($C183&lt;TODAY(),"Em atraso",IF($C183&lt;=TODAY()+Premissas!$B$4,"Vence em breve","A vencer")))))),"Conferir")</f>
        <v/>
      </c>
      <c r="H183" s="14" t="n"/>
      <c r="I183" s="37">
        <f>IF($A183="","",IFERROR(IF(OR(NOT(ISNUMBER($C183)),$G183="Paga"),"",MAX(0,TODAY()-$C183)),""))</f>
        <v/>
      </c>
      <c r="J183" s="31">
        <f>IF($A183="","",IFERROR(IF(NOT(ISNUMBER($D183)),"",MAX(0,$D183-IF(ISNUMBER($E183),$E183,0))),""))</f>
        <v/>
      </c>
    </row>
    <row r="184">
      <c r="A184" s="14" t="n"/>
      <c r="B184" s="18" t="n"/>
      <c r="C184" s="34" t="n"/>
      <c r="D184" s="33" t="n"/>
      <c r="E184" s="33" t="n"/>
      <c r="F184" s="34" t="n"/>
      <c r="G184" s="23">
        <f>IFERROR(IF($A184="","",IF(OR(NOT(ISNUMBER($C184)),NOT(ISNUMBER($D184)),AND($E184&lt;&gt;"",NOT(ISNUMBER($E184))),AND($F184&lt;&gt;"",NOT(ISNUMBER($F184))),AND($E184&lt;&gt;"",$F184=""),AND($E184="",$F184&lt;&gt;"")),"Conferir",IF(AND($E184&lt;&gt;"",$E184&gt;=$D184),"Paga",IF(AND($E184&lt;&gt;"",$E184&gt;0,$E184&lt;$D184),"Parcial",IF($C184&lt;TODAY(),"Em atraso",IF($C184&lt;=TODAY()+Premissas!$B$4,"Vence em breve","A vencer")))))),"Conferir")</f>
        <v/>
      </c>
      <c r="H184" s="14" t="n"/>
      <c r="I184" s="38">
        <f>IF($A184="","",IFERROR(IF(OR(NOT(ISNUMBER($C184)),$G184="Paga"),"",MAX(0,TODAY()-$C184)),""))</f>
        <v/>
      </c>
      <c r="J184" s="32">
        <f>IF($A184="","",IFERROR(IF(NOT(ISNUMBER($D184)),"",MAX(0,$D184-IF(ISNUMBER($E184),$E184,0))),""))</f>
        <v/>
      </c>
    </row>
    <row r="185">
      <c r="A185" s="14" t="n"/>
      <c r="B185" s="18" t="n"/>
      <c r="C185" s="34" t="n"/>
      <c r="D185" s="33" t="n"/>
      <c r="E185" s="33" t="n"/>
      <c r="F185" s="34" t="n"/>
      <c r="G185" s="21">
        <f>IFERROR(IF($A185="","",IF(OR(NOT(ISNUMBER($C185)),NOT(ISNUMBER($D185)),AND($E185&lt;&gt;"",NOT(ISNUMBER($E185))),AND($F185&lt;&gt;"",NOT(ISNUMBER($F185))),AND($E185&lt;&gt;"",$F185=""),AND($E185="",$F185&lt;&gt;"")),"Conferir",IF(AND($E185&lt;&gt;"",$E185&gt;=$D185),"Paga",IF(AND($E185&lt;&gt;"",$E185&gt;0,$E185&lt;$D185),"Parcial",IF($C185&lt;TODAY(),"Em atraso",IF($C185&lt;=TODAY()+Premissas!$B$4,"Vence em breve","A vencer")))))),"Conferir")</f>
        <v/>
      </c>
      <c r="H185" s="14" t="n"/>
      <c r="I185" s="37">
        <f>IF($A185="","",IFERROR(IF(OR(NOT(ISNUMBER($C185)),$G185="Paga"),"",MAX(0,TODAY()-$C185)),""))</f>
        <v/>
      </c>
      <c r="J185" s="31">
        <f>IF($A185="","",IFERROR(IF(NOT(ISNUMBER($D185)),"",MAX(0,$D185-IF(ISNUMBER($E185),$E185,0))),""))</f>
        <v/>
      </c>
    </row>
    <row r="186">
      <c r="A186" s="14" t="n"/>
      <c r="B186" s="18" t="n"/>
      <c r="C186" s="34" t="n"/>
      <c r="D186" s="33" t="n"/>
      <c r="E186" s="33" t="n"/>
      <c r="F186" s="34" t="n"/>
      <c r="G186" s="23">
        <f>IFERROR(IF($A186="","",IF(OR(NOT(ISNUMBER($C186)),NOT(ISNUMBER($D186)),AND($E186&lt;&gt;"",NOT(ISNUMBER($E186))),AND($F186&lt;&gt;"",NOT(ISNUMBER($F186))),AND($E186&lt;&gt;"",$F186=""),AND($E186="",$F186&lt;&gt;"")),"Conferir",IF(AND($E186&lt;&gt;"",$E186&gt;=$D186),"Paga",IF(AND($E186&lt;&gt;"",$E186&gt;0,$E186&lt;$D186),"Parcial",IF($C186&lt;TODAY(),"Em atraso",IF($C186&lt;=TODAY()+Premissas!$B$4,"Vence em breve","A vencer")))))),"Conferir")</f>
        <v/>
      </c>
      <c r="H186" s="14" t="n"/>
      <c r="I186" s="38">
        <f>IF($A186="","",IFERROR(IF(OR(NOT(ISNUMBER($C186)),$G186="Paga"),"",MAX(0,TODAY()-$C186)),""))</f>
        <v/>
      </c>
      <c r="J186" s="32">
        <f>IF($A186="","",IFERROR(IF(NOT(ISNUMBER($D186)),"",MAX(0,$D186-IF(ISNUMBER($E186),$E186,0))),""))</f>
        <v/>
      </c>
    </row>
    <row r="187">
      <c r="A187" s="14" t="n"/>
      <c r="B187" s="18" t="n"/>
      <c r="C187" s="34" t="n"/>
      <c r="D187" s="33" t="n"/>
      <c r="E187" s="33" t="n"/>
      <c r="F187" s="34" t="n"/>
      <c r="G187" s="21">
        <f>IFERROR(IF($A187="","",IF(OR(NOT(ISNUMBER($C187)),NOT(ISNUMBER($D187)),AND($E187&lt;&gt;"",NOT(ISNUMBER($E187))),AND($F187&lt;&gt;"",NOT(ISNUMBER($F187))),AND($E187&lt;&gt;"",$F187=""),AND($E187="",$F187&lt;&gt;"")),"Conferir",IF(AND($E187&lt;&gt;"",$E187&gt;=$D187),"Paga",IF(AND($E187&lt;&gt;"",$E187&gt;0,$E187&lt;$D187),"Parcial",IF($C187&lt;TODAY(),"Em atraso",IF($C187&lt;=TODAY()+Premissas!$B$4,"Vence em breve","A vencer")))))),"Conferir")</f>
        <v/>
      </c>
      <c r="H187" s="14" t="n"/>
      <c r="I187" s="37">
        <f>IF($A187="","",IFERROR(IF(OR(NOT(ISNUMBER($C187)),$G187="Paga"),"",MAX(0,TODAY()-$C187)),""))</f>
        <v/>
      </c>
      <c r="J187" s="31">
        <f>IF($A187="","",IFERROR(IF(NOT(ISNUMBER($D187)),"",MAX(0,$D187-IF(ISNUMBER($E187),$E187,0))),""))</f>
        <v/>
      </c>
    </row>
    <row r="188">
      <c r="A188" s="14" t="n"/>
      <c r="B188" s="18" t="n"/>
      <c r="C188" s="34" t="n"/>
      <c r="D188" s="33" t="n"/>
      <c r="E188" s="33" t="n"/>
      <c r="F188" s="34" t="n"/>
      <c r="G188" s="23">
        <f>IFERROR(IF($A188="","",IF(OR(NOT(ISNUMBER($C188)),NOT(ISNUMBER($D188)),AND($E188&lt;&gt;"",NOT(ISNUMBER($E188))),AND($F188&lt;&gt;"",NOT(ISNUMBER($F188))),AND($E188&lt;&gt;"",$F188=""),AND($E188="",$F188&lt;&gt;"")),"Conferir",IF(AND($E188&lt;&gt;"",$E188&gt;=$D188),"Paga",IF(AND($E188&lt;&gt;"",$E188&gt;0,$E188&lt;$D188),"Parcial",IF($C188&lt;TODAY(),"Em atraso",IF($C188&lt;=TODAY()+Premissas!$B$4,"Vence em breve","A vencer")))))),"Conferir")</f>
        <v/>
      </c>
      <c r="H188" s="14" t="n"/>
      <c r="I188" s="38">
        <f>IF($A188="","",IFERROR(IF(OR(NOT(ISNUMBER($C188)),$G188="Paga"),"",MAX(0,TODAY()-$C188)),""))</f>
        <v/>
      </c>
      <c r="J188" s="32">
        <f>IF($A188="","",IFERROR(IF(NOT(ISNUMBER($D188)),"",MAX(0,$D188-IF(ISNUMBER($E188),$E188,0))),""))</f>
        <v/>
      </c>
    </row>
    <row r="189">
      <c r="A189" s="14" t="n"/>
      <c r="B189" s="18" t="n"/>
      <c r="C189" s="34" t="n"/>
      <c r="D189" s="33" t="n"/>
      <c r="E189" s="33" t="n"/>
      <c r="F189" s="34" t="n"/>
      <c r="G189" s="21">
        <f>IFERROR(IF($A189="","",IF(OR(NOT(ISNUMBER($C189)),NOT(ISNUMBER($D189)),AND($E189&lt;&gt;"",NOT(ISNUMBER($E189))),AND($F189&lt;&gt;"",NOT(ISNUMBER($F189))),AND($E189&lt;&gt;"",$F189=""),AND($E189="",$F189&lt;&gt;"")),"Conferir",IF(AND($E189&lt;&gt;"",$E189&gt;=$D189),"Paga",IF(AND($E189&lt;&gt;"",$E189&gt;0,$E189&lt;$D189),"Parcial",IF($C189&lt;TODAY(),"Em atraso",IF($C189&lt;=TODAY()+Premissas!$B$4,"Vence em breve","A vencer")))))),"Conferir")</f>
        <v/>
      </c>
      <c r="H189" s="14" t="n"/>
      <c r="I189" s="37">
        <f>IF($A189="","",IFERROR(IF(OR(NOT(ISNUMBER($C189)),$G189="Paga"),"",MAX(0,TODAY()-$C189)),""))</f>
        <v/>
      </c>
      <c r="J189" s="31">
        <f>IF($A189="","",IFERROR(IF(NOT(ISNUMBER($D189)),"",MAX(0,$D189-IF(ISNUMBER($E189),$E189,0))),""))</f>
        <v/>
      </c>
    </row>
    <row r="190">
      <c r="A190" s="14" t="n"/>
      <c r="B190" s="18" t="n"/>
      <c r="C190" s="34" t="n"/>
      <c r="D190" s="33" t="n"/>
      <c r="E190" s="33" t="n"/>
      <c r="F190" s="34" t="n"/>
      <c r="G190" s="23">
        <f>IFERROR(IF($A190="","",IF(OR(NOT(ISNUMBER($C190)),NOT(ISNUMBER($D190)),AND($E190&lt;&gt;"",NOT(ISNUMBER($E190))),AND($F190&lt;&gt;"",NOT(ISNUMBER($F190))),AND($E190&lt;&gt;"",$F190=""),AND($E190="",$F190&lt;&gt;"")),"Conferir",IF(AND($E190&lt;&gt;"",$E190&gt;=$D190),"Paga",IF(AND($E190&lt;&gt;"",$E190&gt;0,$E190&lt;$D190),"Parcial",IF($C190&lt;TODAY(),"Em atraso",IF($C190&lt;=TODAY()+Premissas!$B$4,"Vence em breve","A vencer")))))),"Conferir")</f>
        <v/>
      </c>
      <c r="H190" s="14" t="n"/>
      <c r="I190" s="38">
        <f>IF($A190="","",IFERROR(IF(OR(NOT(ISNUMBER($C190)),$G190="Paga"),"",MAX(0,TODAY()-$C190)),""))</f>
        <v/>
      </c>
      <c r="J190" s="32">
        <f>IF($A190="","",IFERROR(IF(NOT(ISNUMBER($D190)),"",MAX(0,$D190-IF(ISNUMBER($E190),$E190,0))),""))</f>
        <v/>
      </c>
    </row>
    <row r="191">
      <c r="A191" s="14" t="n"/>
      <c r="B191" s="18" t="n"/>
      <c r="C191" s="34" t="n"/>
      <c r="D191" s="33" t="n"/>
      <c r="E191" s="33" t="n"/>
      <c r="F191" s="34" t="n"/>
      <c r="G191" s="21">
        <f>IFERROR(IF($A191="","",IF(OR(NOT(ISNUMBER($C191)),NOT(ISNUMBER($D191)),AND($E191&lt;&gt;"",NOT(ISNUMBER($E191))),AND($F191&lt;&gt;"",NOT(ISNUMBER($F191))),AND($E191&lt;&gt;"",$F191=""),AND($E191="",$F191&lt;&gt;"")),"Conferir",IF(AND($E191&lt;&gt;"",$E191&gt;=$D191),"Paga",IF(AND($E191&lt;&gt;"",$E191&gt;0,$E191&lt;$D191),"Parcial",IF($C191&lt;TODAY(),"Em atraso",IF($C191&lt;=TODAY()+Premissas!$B$4,"Vence em breve","A vencer")))))),"Conferir")</f>
        <v/>
      </c>
      <c r="H191" s="14" t="n"/>
      <c r="I191" s="37">
        <f>IF($A191="","",IFERROR(IF(OR(NOT(ISNUMBER($C191)),$G191="Paga"),"",MAX(0,TODAY()-$C191)),""))</f>
        <v/>
      </c>
      <c r="J191" s="31">
        <f>IF($A191="","",IFERROR(IF(NOT(ISNUMBER($D191)),"",MAX(0,$D191-IF(ISNUMBER($E191),$E191,0))),""))</f>
        <v/>
      </c>
    </row>
    <row r="192">
      <c r="A192" s="14" t="n"/>
      <c r="B192" s="18" t="n"/>
      <c r="C192" s="34" t="n"/>
      <c r="D192" s="33" t="n"/>
      <c r="E192" s="33" t="n"/>
      <c r="F192" s="34" t="n"/>
      <c r="G192" s="23">
        <f>IFERROR(IF($A192="","",IF(OR(NOT(ISNUMBER($C192)),NOT(ISNUMBER($D192)),AND($E192&lt;&gt;"",NOT(ISNUMBER($E192))),AND($F192&lt;&gt;"",NOT(ISNUMBER($F192))),AND($E192&lt;&gt;"",$F192=""),AND($E192="",$F192&lt;&gt;"")),"Conferir",IF(AND($E192&lt;&gt;"",$E192&gt;=$D192),"Paga",IF(AND($E192&lt;&gt;"",$E192&gt;0,$E192&lt;$D192),"Parcial",IF($C192&lt;TODAY(),"Em atraso",IF($C192&lt;=TODAY()+Premissas!$B$4,"Vence em breve","A vencer")))))),"Conferir")</f>
        <v/>
      </c>
      <c r="H192" s="14" t="n"/>
      <c r="I192" s="38">
        <f>IF($A192="","",IFERROR(IF(OR(NOT(ISNUMBER($C192)),$G192="Paga"),"",MAX(0,TODAY()-$C192)),""))</f>
        <v/>
      </c>
      <c r="J192" s="32">
        <f>IF($A192="","",IFERROR(IF(NOT(ISNUMBER($D192)),"",MAX(0,$D192-IF(ISNUMBER($E192),$E192,0))),""))</f>
        <v/>
      </c>
    </row>
    <row r="193">
      <c r="A193" s="14" t="n"/>
      <c r="B193" s="18" t="n"/>
      <c r="C193" s="34" t="n"/>
      <c r="D193" s="33" t="n"/>
      <c r="E193" s="33" t="n"/>
      <c r="F193" s="34" t="n"/>
      <c r="G193" s="21">
        <f>IFERROR(IF($A193="","",IF(OR(NOT(ISNUMBER($C193)),NOT(ISNUMBER($D193)),AND($E193&lt;&gt;"",NOT(ISNUMBER($E193))),AND($F193&lt;&gt;"",NOT(ISNUMBER($F193))),AND($E193&lt;&gt;"",$F193=""),AND($E193="",$F193&lt;&gt;"")),"Conferir",IF(AND($E193&lt;&gt;"",$E193&gt;=$D193),"Paga",IF(AND($E193&lt;&gt;"",$E193&gt;0,$E193&lt;$D193),"Parcial",IF($C193&lt;TODAY(),"Em atraso",IF($C193&lt;=TODAY()+Premissas!$B$4,"Vence em breve","A vencer")))))),"Conferir")</f>
        <v/>
      </c>
      <c r="H193" s="14" t="n"/>
      <c r="I193" s="37">
        <f>IF($A193="","",IFERROR(IF(OR(NOT(ISNUMBER($C193)),$G193="Paga"),"",MAX(0,TODAY()-$C193)),""))</f>
        <v/>
      </c>
      <c r="J193" s="31">
        <f>IF($A193="","",IFERROR(IF(NOT(ISNUMBER($D193)),"",MAX(0,$D193-IF(ISNUMBER($E193),$E193,0))),""))</f>
        <v/>
      </c>
    </row>
    <row r="194">
      <c r="A194" s="14" t="n"/>
      <c r="B194" s="18" t="n"/>
      <c r="C194" s="34" t="n"/>
      <c r="D194" s="33" t="n"/>
      <c r="E194" s="33" t="n"/>
      <c r="F194" s="34" t="n"/>
      <c r="G194" s="23">
        <f>IFERROR(IF($A194="","",IF(OR(NOT(ISNUMBER($C194)),NOT(ISNUMBER($D194)),AND($E194&lt;&gt;"",NOT(ISNUMBER($E194))),AND($F194&lt;&gt;"",NOT(ISNUMBER($F194))),AND($E194&lt;&gt;"",$F194=""),AND($E194="",$F194&lt;&gt;"")),"Conferir",IF(AND($E194&lt;&gt;"",$E194&gt;=$D194),"Paga",IF(AND($E194&lt;&gt;"",$E194&gt;0,$E194&lt;$D194),"Parcial",IF($C194&lt;TODAY(),"Em atraso",IF($C194&lt;=TODAY()+Premissas!$B$4,"Vence em breve","A vencer")))))),"Conferir")</f>
        <v/>
      </c>
      <c r="H194" s="14" t="n"/>
      <c r="I194" s="38">
        <f>IF($A194="","",IFERROR(IF(OR(NOT(ISNUMBER($C194)),$G194="Paga"),"",MAX(0,TODAY()-$C194)),""))</f>
        <v/>
      </c>
      <c r="J194" s="32">
        <f>IF($A194="","",IFERROR(IF(NOT(ISNUMBER($D194)),"",MAX(0,$D194-IF(ISNUMBER($E194),$E194,0))),""))</f>
        <v/>
      </c>
    </row>
    <row r="195">
      <c r="A195" s="14" t="n"/>
      <c r="B195" s="18" t="n"/>
      <c r="C195" s="34" t="n"/>
      <c r="D195" s="33" t="n"/>
      <c r="E195" s="33" t="n"/>
      <c r="F195" s="34" t="n"/>
      <c r="G195" s="21">
        <f>IFERROR(IF($A195="","",IF(OR(NOT(ISNUMBER($C195)),NOT(ISNUMBER($D195)),AND($E195&lt;&gt;"",NOT(ISNUMBER($E195))),AND($F195&lt;&gt;"",NOT(ISNUMBER($F195))),AND($E195&lt;&gt;"",$F195=""),AND($E195="",$F195&lt;&gt;"")),"Conferir",IF(AND($E195&lt;&gt;"",$E195&gt;=$D195),"Paga",IF(AND($E195&lt;&gt;"",$E195&gt;0,$E195&lt;$D195),"Parcial",IF($C195&lt;TODAY(),"Em atraso",IF($C195&lt;=TODAY()+Premissas!$B$4,"Vence em breve","A vencer")))))),"Conferir")</f>
        <v/>
      </c>
      <c r="H195" s="14" t="n"/>
      <c r="I195" s="37">
        <f>IF($A195="","",IFERROR(IF(OR(NOT(ISNUMBER($C195)),$G195="Paga"),"",MAX(0,TODAY()-$C195)),""))</f>
        <v/>
      </c>
      <c r="J195" s="31">
        <f>IF($A195="","",IFERROR(IF(NOT(ISNUMBER($D195)),"",MAX(0,$D195-IF(ISNUMBER($E195),$E195,0))),""))</f>
        <v/>
      </c>
    </row>
    <row r="196">
      <c r="A196" s="14" t="n"/>
      <c r="B196" s="18" t="n"/>
      <c r="C196" s="34" t="n"/>
      <c r="D196" s="33" t="n"/>
      <c r="E196" s="33" t="n"/>
      <c r="F196" s="34" t="n"/>
      <c r="G196" s="23">
        <f>IFERROR(IF($A196="","",IF(OR(NOT(ISNUMBER($C196)),NOT(ISNUMBER($D196)),AND($E196&lt;&gt;"",NOT(ISNUMBER($E196))),AND($F196&lt;&gt;"",NOT(ISNUMBER($F196))),AND($E196&lt;&gt;"",$F196=""),AND($E196="",$F196&lt;&gt;"")),"Conferir",IF(AND($E196&lt;&gt;"",$E196&gt;=$D196),"Paga",IF(AND($E196&lt;&gt;"",$E196&gt;0,$E196&lt;$D196),"Parcial",IF($C196&lt;TODAY(),"Em atraso",IF($C196&lt;=TODAY()+Premissas!$B$4,"Vence em breve","A vencer")))))),"Conferir")</f>
        <v/>
      </c>
      <c r="H196" s="14" t="n"/>
      <c r="I196" s="38">
        <f>IF($A196="","",IFERROR(IF(OR(NOT(ISNUMBER($C196)),$G196="Paga"),"",MAX(0,TODAY()-$C196)),""))</f>
        <v/>
      </c>
      <c r="J196" s="32">
        <f>IF($A196="","",IFERROR(IF(NOT(ISNUMBER($D196)),"",MAX(0,$D196-IF(ISNUMBER($E196),$E196,0))),""))</f>
        <v/>
      </c>
    </row>
    <row r="197">
      <c r="A197" s="14" t="n"/>
      <c r="B197" s="18" t="n"/>
      <c r="C197" s="34" t="n"/>
      <c r="D197" s="33" t="n"/>
      <c r="E197" s="33" t="n"/>
      <c r="F197" s="34" t="n"/>
      <c r="G197" s="21">
        <f>IFERROR(IF($A197="","",IF(OR(NOT(ISNUMBER($C197)),NOT(ISNUMBER($D197)),AND($E197&lt;&gt;"",NOT(ISNUMBER($E197))),AND($F197&lt;&gt;"",NOT(ISNUMBER($F197))),AND($E197&lt;&gt;"",$F197=""),AND($E197="",$F197&lt;&gt;"")),"Conferir",IF(AND($E197&lt;&gt;"",$E197&gt;=$D197),"Paga",IF(AND($E197&lt;&gt;"",$E197&gt;0,$E197&lt;$D197),"Parcial",IF($C197&lt;TODAY(),"Em atraso",IF($C197&lt;=TODAY()+Premissas!$B$4,"Vence em breve","A vencer")))))),"Conferir")</f>
        <v/>
      </c>
      <c r="H197" s="14" t="n"/>
      <c r="I197" s="37">
        <f>IF($A197="","",IFERROR(IF(OR(NOT(ISNUMBER($C197)),$G197="Paga"),"",MAX(0,TODAY()-$C197)),""))</f>
        <v/>
      </c>
      <c r="J197" s="31">
        <f>IF($A197="","",IFERROR(IF(NOT(ISNUMBER($D197)),"",MAX(0,$D197-IF(ISNUMBER($E197),$E197,0))),""))</f>
        <v/>
      </c>
    </row>
    <row r="198">
      <c r="A198" s="14" t="n"/>
      <c r="B198" s="18" t="n"/>
      <c r="C198" s="34" t="n"/>
      <c r="D198" s="33" t="n"/>
      <c r="E198" s="33" t="n"/>
      <c r="F198" s="34" t="n"/>
      <c r="G198" s="23">
        <f>IFERROR(IF($A198="","",IF(OR(NOT(ISNUMBER($C198)),NOT(ISNUMBER($D198)),AND($E198&lt;&gt;"",NOT(ISNUMBER($E198))),AND($F198&lt;&gt;"",NOT(ISNUMBER($F198))),AND($E198&lt;&gt;"",$F198=""),AND($E198="",$F198&lt;&gt;"")),"Conferir",IF(AND($E198&lt;&gt;"",$E198&gt;=$D198),"Paga",IF(AND($E198&lt;&gt;"",$E198&gt;0,$E198&lt;$D198),"Parcial",IF($C198&lt;TODAY(),"Em atraso",IF($C198&lt;=TODAY()+Premissas!$B$4,"Vence em breve","A vencer")))))),"Conferir")</f>
        <v/>
      </c>
      <c r="H198" s="14" t="n"/>
      <c r="I198" s="38">
        <f>IF($A198="","",IFERROR(IF(OR(NOT(ISNUMBER($C198)),$G198="Paga"),"",MAX(0,TODAY()-$C198)),""))</f>
        <v/>
      </c>
      <c r="J198" s="32">
        <f>IF($A198="","",IFERROR(IF(NOT(ISNUMBER($D198)),"",MAX(0,$D198-IF(ISNUMBER($E198),$E198,0))),""))</f>
        <v/>
      </c>
    </row>
    <row r="199">
      <c r="A199" s="14" t="n"/>
      <c r="B199" s="18" t="n"/>
      <c r="C199" s="34" t="n"/>
      <c r="D199" s="33" t="n"/>
      <c r="E199" s="33" t="n"/>
      <c r="F199" s="34" t="n"/>
      <c r="G199" s="21">
        <f>IFERROR(IF($A199="","",IF(OR(NOT(ISNUMBER($C199)),NOT(ISNUMBER($D199)),AND($E199&lt;&gt;"",NOT(ISNUMBER($E199))),AND($F199&lt;&gt;"",NOT(ISNUMBER($F199))),AND($E199&lt;&gt;"",$F199=""),AND($E199="",$F199&lt;&gt;"")),"Conferir",IF(AND($E199&lt;&gt;"",$E199&gt;=$D199),"Paga",IF(AND($E199&lt;&gt;"",$E199&gt;0,$E199&lt;$D199),"Parcial",IF($C199&lt;TODAY(),"Em atraso",IF($C199&lt;=TODAY()+Premissas!$B$4,"Vence em breve","A vencer")))))),"Conferir")</f>
        <v/>
      </c>
      <c r="H199" s="14" t="n"/>
      <c r="I199" s="37">
        <f>IF($A199="","",IFERROR(IF(OR(NOT(ISNUMBER($C199)),$G199="Paga"),"",MAX(0,TODAY()-$C199)),""))</f>
        <v/>
      </c>
      <c r="J199" s="31">
        <f>IF($A199="","",IFERROR(IF(NOT(ISNUMBER($D199)),"",MAX(0,$D199-IF(ISNUMBER($E199),$E199,0))),""))</f>
        <v/>
      </c>
    </row>
    <row r="200">
      <c r="A200" s="14" t="n"/>
      <c r="B200" s="18" t="n"/>
      <c r="C200" s="34" t="n"/>
      <c r="D200" s="33" t="n"/>
      <c r="E200" s="33" t="n"/>
      <c r="F200" s="34" t="n"/>
      <c r="G200" s="23">
        <f>IFERROR(IF($A200="","",IF(OR(NOT(ISNUMBER($C200)),NOT(ISNUMBER($D200)),AND($E200&lt;&gt;"",NOT(ISNUMBER($E200))),AND($F200&lt;&gt;"",NOT(ISNUMBER($F200))),AND($E200&lt;&gt;"",$F200=""),AND($E200="",$F200&lt;&gt;"")),"Conferir",IF(AND($E200&lt;&gt;"",$E200&gt;=$D200),"Paga",IF(AND($E200&lt;&gt;"",$E200&gt;0,$E200&lt;$D200),"Parcial",IF($C200&lt;TODAY(),"Em atraso",IF($C200&lt;=TODAY()+Premissas!$B$4,"Vence em breve","A vencer")))))),"Conferir")</f>
        <v/>
      </c>
      <c r="H200" s="14" t="n"/>
      <c r="I200" s="38">
        <f>IF($A200="","",IFERROR(IF(OR(NOT(ISNUMBER($C200)),$G200="Paga"),"",MAX(0,TODAY()-$C200)),""))</f>
        <v/>
      </c>
      <c r="J200" s="32">
        <f>IF($A200="","",IFERROR(IF(NOT(ISNUMBER($D200)),"",MAX(0,$D200-IF(ISNUMBER($E200),$E200,0))),""))</f>
        <v/>
      </c>
    </row>
    <row r="201">
      <c r="A201" s="14" t="n"/>
      <c r="B201" s="18" t="n"/>
      <c r="C201" s="34" t="n"/>
      <c r="D201" s="33" t="n"/>
      <c r="E201" s="33" t="n"/>
      <c r="F201" s="34" t="n"/>
      <c r="G201" s="21">
        <f>IFERROR(IF($A201="","",IF(OR(NOT(ISNUMBER($C201)),NOT(ISNUMBER($D201)),AND($E201&lt;&gt;"",NOT(ISNUMBER($E201))),AND($F201&lt;&gt;"",NOT(ISNUMBER($F201))),AND($E201&lt;&gt;"",$F201=""),AND($E201="",$F201&lt;&gt;"")),"Conferir",IF(AND($E201&lt;&gt;"",$E201&gt;=$D201),"Paga",IF(AND($E201&lt;&gt;"",$E201&gt;0,$E201&lt;$D201),"Parcial",IF($C201&lt;TODAY(),"Em atraso",IF($C201&lt;=TODAY()+Premissas!$B$4,"Vence em breve","A vencer")))))),"Conferir")</f>
        <v/>
      </c>
      <c r="H201" s="14" t="n"/>
      <c r="I201" s="37">
        <f>IF($A201="","",IFERROR(IF(OR(NOT(ISNUMBER($C201)),$G201="Paga"),"",MAX(0,TODAY()-$C201)),""))</f>
        <v/>
      </c>
      <c r="J201" s="31">
        <f>IF($A201="","",IFERROR(IF(NOT(ISNUMBER($D201)),"",MAX(0,$D201-IF(ISNUMBER($E201),$E201,0))),""))</f>
        <v/>
      </c>
    </row>
    <row r="202">
      <c r="A202" s="14" t="n"/>
      <c r="B202" s="18" t="n"/>
      <c r="C202" s="34" t="n"/>
      <c r="D202" s="33" t="n"/>
      <c r="E202" s="33" t="n"/>
      <c r="F202" s="34" t="n"/>
      <c r="G202" s="23">
        <f>IFERROR(IF($A202="","",IF(OR(NOT(ISNUMBER($C202)),NOT(ISNUMBER($D202)),AND($E202&lt;&gt;"",NOT(ISNUMBER($E202))),AND($F202&lt;&gt;"",NOT(ISNUMBER($F202))),AND($E202&lt;&gt;"",$F202=""),AND($E202="",$F202&lt;&gt;"")),"Conferir",IF(AND($E202&lt;&gt;"",$E202&gt;=$D202),"Paga",IF(AND($E202&lt;&gt;"",$E202&gt;0,$E202&lt;$D202),"Parcial",IF($C202&lt;TODAY(),"Em atraso",IF($C202&lt;=TODAY()+Premissas!$B$4,"Vence em breve","A vencer")))))),"Conferir")</f>
        <v/>
      </c>
      <c r="H202" s="14" t="n"/>
      <c r="I202" s="38">
        <f>IF($A202="","",IFERROR(IF(OR(NOT(ISNUMBER($C202)),$G202="Paga"),"",MAX(0,TODAY()-$C202)),""))</f>
        <v/>
      </c>
      <c r="J202" s="32">
        <f>IF($A202="","",IFERROR(IF(NOT(ISNUMBER($D202)),"",MAX(0,$D202-IF(ISNUMBER($E202),$E202,0))),""))</f>
        <v/>
      </c>
    </row>
    <row r="203">
      <c r="A203" s="14" t="n"/>
      <c r="B203" s="18" t="n"/>
      <c r="C203" s="34" t="n"/>
      <c r="D203" s="33" t="n"/>
      <c r="E203" s="33" t="n"/>
      <c r="F203" s="34" t="n"/>
      <c r="G203" s="21">
        <f>IFERROR(IF($A203="","",IF(OR(NOT(ISNUMBER($C203)),NOT(ISNUMBER($D203)),AND($E203&lt;&gt;"",NOT(ISNUMBER($E203))),AND($F203&lt;&gt;"",NOT(ISNUMBER($F203))),AND($E203&lt;&gt;"",$F203=""),AND($E203="",$F203&lt;&gt;"")),"Conferir",IF(AND($E203&lt;&gt;"",$E203&gt;=$D203),"Paga",IF(AND($E203&lt;&gt;"",$E203&gt;0,$E203&lt;$D203),"Parcial",IF($C203&lt;TODAY(),"Em atraso",IF($C203&lt;=TODAY()+Premissas!$B$4,"Vence em breve","A vencer")))))),"Conferir")</f>
        <v/>
      </c>
      <c r="H203" s="14" t="n"/>
      <c r="I203" s="37">
        <f>IF($A203="","",IFERROR(IF(OR(NOT(ISNUMBER($C203)),$G203="Paga"),"",MAX(0,TODAY()-$C203)),""))</f>
        <v/>
      </c>
      <c r="J203" s="31">
        <f>IF($A203="","",IFERROR(IF(NOT(ISNUMBER($D203)),"",MAX(0,$D203-IF(ISNUMBER($E203),$E203,0))),""))</f>
        <v/>
      </c>
    </row>
    <row r="204">
      <c r="A204" s="14" t="n"/>
      <c r="B204" s="18" t="n"/>
      <c r="C204" s="34" t="n"/>
      <c r="D204" s="33" t="n"/>
      <c r="E204" s="33" t="n"/>
      <c r="F204" s="34" t="n"/>
      <c r="G204" s="23">
        <f>IFERROR(IF($A204="","",IF(OR(NOT(ISNUMBER($C204)),NOT(ISNUMBER($D204)),AND($E204&lt;&gt;"",NOT(ISNUMBER($E204))),AND($F204&lt;&gt;"",NOT(ISNUMBER($F204))),AND($E204&lt;&gt;"",$F204=""),AND($E204="",$F204&lt;&gt;"")),"Conferir",IF(AND($E204&lt;&gt;"",$E204&gt;=$D204),"Paga",IF(AND($E204&lt;&gt;"",$E204&gt;0,$E204&lt;$D204),"Parcial",IF($C204&lt;TODAY(),"Em atraso",IF($C204&lt;=TODAY()+Premissas!$B$4,"Vence em breve","A vencer")))))),"Conferir")</f>
        <v/>
      </c>
      <c r="H204" s="14" t="n"/>
      <c r="I204" s="38">
        <f>IF($A204="","",IFERROR(IF(OR(NOT(ISNUMBER($C204)),$G204="Paga"),"",MAX(0,TODAY()-$C204)),""))</f>
        <v/>
      </c>
      <c r="J204" s="32">
        <f>IF($A204="","",IFERROR(IF(NOT(ISNUMBER($D204)),"",MAX(0,$D204-IF(ISNUMBER($E204),$E204,0))),""))</f>
        <v/>
      </c>
    </row>
  </sheetData>
  <mergeCells count="1">
    <mergeCell ref="A1:J1"/>
  </mergeCells>
  <conditionalFormatting sqref="A5:A204">
    <cfRule type="expression" priority="1" dxfId="1">
      <formula>=AND($A5&lt;&gt;"",COUNTIF(Acordos!$A$5:$A$104,$A5)=0)</formula>
    </cfRule>
  </conditionalFormatting>
  <conditionalFormatting sqref="G5:G204">
    <cfRule type="expression" priority="2" dxfId="1">
      <formula>=$G5="Em atraso"</formula>
    </cfRule>
    <cfRule type="expression" priority="3" dxfId="0">
      <formula>=$G5="Vence em breve"</formula>
    </cfRule>
    <cfRule type="expression" priority="4" dxfId="2">
      <formula>=$G5="Paga"</formula>
    </cfRule>
    <cfRule type="expression" priority="5" dxfId="0">
      <formula>=$G5="Conferir"</formula>
    </cfRule>
  </conditionalFormatting>
  <conditionalFormatting sqref="E5:E204">
    <cfRule type="expression" priority="6" dxfId="0">
      <formula>=AND(ISNUMBER($D5),ISNUMBER($E5),$E5&gt;$D5)</formula>
    </cfRule>
  </conditionalFormatting>
  <dataValidations count="5">
    <dataValidation sqref="A5:A204" showDropDown="0" showInputMessage="1" showErrorMessage="1" allowBlank="0" errorTitle="ID do acordo" error="Informe o mesmo identificador utilizado na aba Acordos." promptTitle="ID do acordo" prompt="Informe o mesmo identificador utilizado na aba Acordos." type="textLength" errorStyle="stop" operator="between">
      <formula1>1</formula1>
      <formula2>30</formula2>
    </dataValidation>
    <dataValidation sqref="B5:B204" showDropDown="0" showInputMessage="1" showErrorMessage="1" allowBlank="0" errorTitle="Número da parcela" error="Informe um número inteiro dentro do limite definido." promptTitle="Número da parcela" prompt="Informe um número inteiro dentro do limite definido." type="whole" errorStyle="stop" operator="between">
      <formula1>1</formula1>
      <formula2>INDIRECT("Premissas!$B$5")</formula2>
    </dataValidation>
    <dataValidation sqref="C5:C204 F5:F204" showDropDown="0" showInputMessage="1" showErrorMessage="1" allowBlank="0" errorTitle="Data da parcela" error="Informe uma data dentro dos limites das premissas." promptTitle="Data da parcela" prompt="Informe uma data dentro dos limites das premissas." type="date" errorStyle="stop" operator="between">
      <formula1>INDIRECT("Premissas!$B$6")</formula1>
      <formula2>INDIRECT("Premissas!$B$7")</formula2>
    </dataValidation>
    <dataValidation sqref="D5:D204" showDropDown="0" showInputMessage="1" showErrorMessage="1" allowBlank="0" errorTitle="Valor previsto" error="Informe um valor numérico maior que zero." promptTitle="Valor previsto" prompt="Informe um valor numérico maior que zero." type="decimal" errorStyle="stop" operator="between">
      <formula1>0.01</formula1>
      <formula2>999999999.99</formula2>
    </dataValidation>
    <dataValidation sqref="E5:E204" showDropDown="0" showInputMessage="1" showErrorMessage="1" allowBlank="0" errorTitle="Valor pago" error="Informe um valor numérico maior que zero ou deixe vazio." promptTitle="Valor pago" prompt="Informe um valor numérico maior que zero ou deixe vazio." type="decimal" errorStyle="stop" operator="between">
      <formula1>0.01</formula1>
      <formula2>999999999.99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7A52E"/>
    <outlinePr summaryBelow="1" summaryRight="1"/>
    <pageSetUpPr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8" customWidth="1" min="3" max="3"/>
    <col width="48" customWidth="1" min="4" max="4"/>
  </cols>
  <sheetData>
    <row r="1" ht="28" customHeight="1">
      <c r="A1" s="1" t="inlineStr">
        <is>
          <t>Premissas dos acordos de inadimplência</t>
        </is>
      </c>
    </row>
    <row r="2">
      <c r="A2" s="13" t="inlineStr">
        <is>
          <t>Edite somente as células amarelas; os limites servem para conferência operacional.</t>
        </is>
      </c>
    </row>
    <row r="3" ht="32" customHeight="1">
      <c r="A3" s="2" t="inlineStr">
        <is>
          <t>Premissa</t>
        </is>
      </c>
      <c r="B3" s="2" t="inlineStr">
        <is>
          <t>Valor</t>
        </is>
      </c>
      <c r="C3" s="2" t="inlineStr">
        <is>
          <t>Unidade</t>
        </is>
      </c>
      <c r="D3" s="2" t="inlineStr">
        <is>
          <t>Uso operacional</t>
        </is>
      </c>
    </row>
    <row r="4">
      <c r="A4" s="10" t="inlineStr">
        <is>
          <t>Antecedência para alerta de vencimento</t>
        </is>
      </c>
      <c r="B4" s="39" t="n">
        <v>10</v>
      </c>
      <c r="C4" s="10" t="inlineStr">
        <is>
          <t>dias</t>
        </is>
      </c>
      <c r="D4" s="10" t="inlineStr">
        <is>
          <t>Classifica parcelas próximas do vencimento.</t>
        </is>
      </c>
    </row>
    <row r="5">
      <c r="A5" s="7" t="inlineStr">
        <is>
          <t>Limite de parcelas por acordo</t>
        </is>
      </c>
      <c r="B5" s="40" t="n">
        <v>36</v>
      </c>
      <c r="C5" s="7" t="inlineStr">
        <is>
          <t>unidades</t>
        </is>
      </c>
      <c r="D5" s="7" t="inlineStr">
        <is>
          <t>Solicita conferência quando o limite é excedido.</t>
        </is>
      </c>
    </row>
    <row r="6">
      <c r="A6" s="10" t="inlineStr">
        <is>
          <t>Data mínima aceita</t>
        </is>
      </c>
      <c r="B6" s="41" t="n">
        <v>44197</v>
      </c>
      <c r="C6" s="10" t="inlineStr">
        <is>
          <t>data</t>
        </is>
      </c>
      <c r="D6" s="10" t="inlineStr">
        <is>
          <t>Limite editável para validação dos vencimentos.</t>
        </is>
      </c>
    </row>
    <row r="7">
      <c r="A7" s="7" t="inlineStr">
        <is>
          <t>Data máxima aceita</t>
        </is>
      </c>
      <c r="B7" s="41" t="n">
        <v>48213</v>
      </c>
      <c r="C7" s="7" t="inlineStr">
        <is>
          <t>data</t>
        </is>
      </c>
      <c r="D7" s="7" t="inlineStr">
        <is>
          <t>Limite editável para validação dos vencimentos.</t>
        </is>
      </c>
    </row>
    <row r="8"/>
    <row r="9"/>
    <row r="10" ht="32" customHeight="1">
      <c r="A10" s="2" t="inlineStr">
        <is>
          <t>Situações permitidas</t>
        </is>
      </c>
      <c r="B10" s="2" t="inlineStr">
        <is>
          <t>Uso operacional</t>
        </is>
      </c>
      <c r="C10" s="2" t="inlineStr">
        <is>
          <t>Observação</t>
        </is>
      </c>
      <c r="D10" s="2" t="inlineStr">
        <is>
          <t>Tipo</t>
        </is>
      </c>
    </row>
    <row r="11">
      <c r="A11" s="14" t="inlineStr">
        <is>
          <t>Em negociação</t>
        </is>
      </c>
      <c r="B11" s="7" t="inlineStr">
        <is>
          <t>Acordo ainda em avaliação.</t>
        </is>
      </c>
      <c r="C11" s="7" t="inlineStr">
        <is>
          <t>Requer conferência humana.</t>
        </is>
      </c>
      <c r="D11" s="7" t="inlineStr">
        <is>
          <t>Lista</t>
        </is>
      </c>
    </row>
    <row r="12">
      <c r="A12" s="14" t="inlineStr">
        <is>
          <t>Ativo</t>
        </is>
      </c>
      <c r="B12" s="10" t="inlineStr">
        <is>
          <t>Acordo com acompanhamento de parcelas.</t>
        </is>
      </c>
      <c r="C12" s="10" t="inlineStr">
        <is>
          <t>Não representa cobrança automática.</t>
        </is>
      </c>
      <c r="D12" s="10" t="inlineStr">
        <is>
          <t>Lista</t>
        </is>
      </c>
    </row>
    <row r="13">
      <c r="A13" s="14" t="inlineStr">
        <is>
          <t>Quitado</t>
        </is>
      </c>
      <c r="B13" s="7" t="inlineStr">
        <is>
          <t>Quitação informada pelo responsável.</t>
        </is>
      </c>
      <c r="C13" s="7" t="inlineStr">
        <is>
          <t>Conferir o saldo registrado.</t>
        </is>
      </c>
      <c r="D13" s="7" t="inlineStr">
        <is>
          <t>Lista</t>
        </is>
      </c>
    </row>
    <row r="14">
      <c r="A14" s="14" t="inlineStr">
        <is>
          <t>Suspenso</t>
        </is>
      </c>
      <c r="B14" s="10" t="inlineStr">
        <is>
          <t>Acompanhamento temporariamente suspenso.</t>
        </is>
      </c>
      <c r="C14" s="10" t="inlineStr">
        <is>
          <t>Manter histórico e observações.</t>
        </is>
      </c>
      <c r="D14" s="10" t="inlineStr">
        <is>
          <t>Lista</t>
        </is>
      </c>
    </row>
    <row r="15">
      <c r="A15" s="14" t="inlineStr">
        <is>
          <t>Cancelado</t>
        </is>
      </c>
      <c r="B15" s="7" t="inlineStr">
        <is>
          <t>Acordo marcado como cancelado.</t>
        </is>
      </c>
      <c r="C15" s="7" t="inlineStr">
        <is>
          <t>Conferir o histórico antes de alterar.</t>
        </is>
      </c>
      <c r="D15" s="7" t="inlineStr">
        <is>
          <t>Lista</t>
        </is>
      </c>
    </row>
  </sheetData>
  <mergeCells count="1">
    <mergeCell ref="A1:D1"/>
  </mergeCells>
  <conditionalFormatting sqref="B6:B7">
    <cfRule type="expression" priority="1" dxfId="1">
      <formula>=$B$6&gt;$B$7</formula>
    </cfRule>
  </conditionalFormatting>
  <dataValidations count="3">
    <dataValidation sqref="B4" showDropDown="0" showInputMessage="1" showErrorMessage="1" allowBlank="0" errorTitle="Quantidade de dias" error="Informe um número inteiro entre 0 e 90." promptTitle="Quantidade de dias" prompt="Informe um número inteiro entre 0 e 90." type="whole" errorStyle="stop" operator="between">
      <formula1>0</formula1>
      <formula2>90</formula2>
    </dataValidation>
    <dataValidation sqref="B5" showDropDown="0" showInputMessage="1" showErrorMessage="1" allowBlank="0" errorTitle="Limite de parcelas" error="Informe um número inteiro entre 1 e 120." promptTitle="Limite de parcelas" prompt="Informe um número inteiro entre 1 e 120." type="whole" errorStyle="stop" operator="between">
      <formula1>1</formula1>
      <formula2>120</formula2>
    </dataValidation>
    <dataValidation sqref="B6:B7" showDropDown="0" showInputMessage="1" showErrorMessage="1" allowBlank="0" errorTitle="Período de datas" error="Informe uma data dentro do intervalo operacional apresentado." promptTitle="Período de datas" prompt="Informe uma data dentro do intervalo operacional apresentado." type="date" errorStyle="stop" operator="between">
      <formula1>DATE(2016,1,1)</formula1>
      <formula2>DATE(2046,12,31)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condominial</dc:creator>
  <dc:title xmlns:dc="http://purl.org/dc/elements/1.1/">Acordos de inadimplência condomínio</dc:title>
  <dc:subject xmlns:dc="http://purl.org/dc/elements/1.1/">Registro fictício de acordos, parcelas, pagamentos e saldos</dc:subject>
  <dcterms:created xmlns:dcterms="http://purl.org/dc/terms/" xmlns:xsi="http://www.w3.org/2001/XMLSchema-instance" xsi:type="dcterms:W3CDTF">2026-09-18T22:32:34Z</dcterms:created>
  <dcterms:modified xmlns:dcterms="http://purl.org/dc/terms/" xmlns:xsi="http://www.w3.org/2001/XMLSchema-instance" xsi:type="dcterms:W3CDTF">2026-09-18T22:32:34+00:00Z</dcterms:modified>
</cp:coreProperties>
</file>